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home/Kalkulio/Examples/"/>
    </mc:Choice>
  </mc:AlternateContent>
  <xr:revisionPtr revIDLastSave="0" documentId="13_ncr:1_{B5DD019A-570D-5C4A-9212-68EC1F3B9D48}" xr6:coauthVersionLast="36" xr6:coauthVersionMax="36" xr10:uidLastSave="{00000000-0000-0000-0000-000000000000}"/>
  <bookViews>
    <workbookView xWindow="1300" yWindow="460" windowWidth="29220" windowHeight="20120" activeTab="3" xr2:uid="{5E4EF7D3-EDF9-5E48-B194-B15E6EE3B0BB}"/>
  </bookViews>
  <sheets>
    <sheet name="Inputs &amp; Outputs" sheetId="1" r:id="rId1"/>
    <sheet name="def_index_filter" sheetId="3" r:id="rId2"/>
    <sheet name="def_function" sheetId="2" r:id="rId3"/>
    <sheet name="Pricelist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E35" i="1"/>
  <c r="E37" i="1" s="1"/>
  <c r="E34" i="1"/>
  <c r="E38" i="1" s="1"/>
  <c r="E29" i="1"/>
  <c r="E30" i="1" s="1"/>
  <c r="E28" i="1"/>
  <c r="E27" i="1"/>
  <c r="E31" i="1" s="1"/>
  <c r="E22" i="1"/>
  <c r="E21" i="1"/>
  <c r="E23" i="1" s="1"/>
  <c r="E20" i="1"/>
  <c r="E24" i="1" s="1"/>
  <c r="E15" i="1"/>
  <c r="E14" i="1"/>
  <c r="E16" i="1" s="1"/>
  <c r="E13" i="1"/>
  <c r="E17" i="1" s="1"/>
  <c r="E8" i="1"/>
  <c r="E9" i="1" s="1"/>
  <c r="E6" i="1"/>
  <c r="E10" i="1" s="1"/>
  <c r="E7" i="1"/>
  <c r="E41" i="1" l="1"/>
  <c r="V24" i="2"/>
  <c r="V25" i="2"/>
  <c r="V26" i="2"/>
  <c r="V27" i="2"/>
  <c r="V23" i="2"/>
  <c r="V19" i="2"/>
  <c r="V20" i="2"/>
  <c r="V21" i="2"/>
  <c r="V22" i="2"/>
  <c r="V18" i="2"/>
  <c r="V14" i="2"/>
  <c r="V15" i="2"/>
  <c r="V16" i="2"/>
  <c r="V17" i="2"/>
  <c r="V13" i="2"/>
  <c r="V9" i="2"/>
  <c r="V10" i="2"/>
  <c r="V11" i="2"/>
  <c r="V12" i="2"/>
  <c r="V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Andy Abel</author>
  </authors>
  <commentList>
    <comment ref="B3" authorId="0" shapeId="0" xr:uid="{1DE34CAC-3837-AA43-83E4-0D960E2B68EA}">
      <text>
        <r>
          <rPr>
            <sz val="10"/>
            <color rgb="FF000000"/>
            <rFont val="Calibri"/>
            <family val="2"/>
          </rPr>
          <t xml:space="preserve">@K{"input":{"id":"number_of_columns","label":"Number of columns"}}
</t>
        </r>
      </text>
    </comment>
    <comment ref="B6" authorId="0" shapeId="0" xr:uid="{C4699CD0-FFFC-D14B-98D5-66AB21E41436}">
      <text>
        <r>
          <rPr>
            <sz val="18"/>
            <color rgb="FF000000"/>
            <rFont val="Calibri"/>
            <family val="2"/>
          </rPr>
          <t>@K{"input":{"id":"1_rack_height","label":"Rack height"}}</t>
        </r>
      </text>
    </comment>
    <comment ref="B7" authorId="0" shapeId="0" xr:uid="{82F9E582-A50E-BF45-9568-EA458F9A4700}">
      <text>
        <r>
          <rPr>
            <sz val="18"/>
            <color rgb="FF000000"/>
            <rFont val="Calibri"/>
            <family val="2"/>
          </rPr>
          <t>@K{"input":{"id":"1_shelve_depth","label":"Shelve depth"}}</t>
        </r>
      </text>
    </comment>
    <comment ref="B8" authorId="0" shapeId="0" xr:uid="{2228D120-5D4B-5844-BA96-50A31BAC6DD8}">
      <text>
        <r>
          <rPr>
            <sz val="18"/>
            <color rgb="FF000000"/>
            <rFont val="Calibri"/>
            <family val="2"/>
          </rPr>
          <t>@K{"input":{"id":"1_shelve_width","label":"Shelve width"}}</t>
        </r>
      </text>
    </comment>
    <comment ref="B9" authorId="0" shapeId="0" xr:uid="{D6319100-BA02-9840-8527-B14C69B50A24}">
      <text>
        <r>
          <rPr>
            <sz val="18"/>
            <color rgb="FF000000"/>
            <rFont val="Calibri"/>
            <family val="2"/>
          </rPr>
          <t>@K{"input":{"id":"1_number_of_shelves_in_column","label":"Number of shelves in column"}}</t>
        </r>
      </text>
    </comment>
    <comment ref="B10" authorId="0" shapeId="0" xr:uid="{0EC8F829-34FB-3845-ADA4-772086BCFB86}">
      <text>
        <r>
          <rPr>
            <sz val="18"/>
            <color rgb="FF000000"/>
            <rFont val="Calibri"/>
            <family val="2"/>
          </rPr>
          <t>@K{"input":{"id":"1_shelve_weight_capacity","label":"Shelve weight capacity"}}</t>
        </r>
      </text>
    </comment>
    <comment ref="B13" authorId="0" shapeId="0" xr:uid="{E5E9487F-D74A-1B40-984E-C78530A7DD89}">
      <text>
        <r>
          <rPr>
            <sz val="18"/>
            <color rgb="FF000000"/>
            <rFont val="Calibri"/>
            <family val="2"/>
          </rPr>
          <t>@K{"input":{"id":"2_rack_height","label":"Rack height"}}</t>
        </r>
      </text>
    </comment>
    <comment ref="B14" authorId="0" shapeId="0" xr:uid="{D0AFF9BE-A462-264E-9E91-35D4C9A59EA2}">
      <text>
        <r>
          <rPr>
            <sz val="18"/>
            <color rgb="FF000000"/>
            <rFont val="Calibri"/>
            <family val="2"/>
          </rPr>
          <t>@K{"input":{"id":"2_shelve_depth","label":"Shelve depth"}}</t>
        </r>
      </text>
    </comment>
    <comment ref="B15" authorId="0" shapeId="0" xr:uid="{43A3E8EE-0A17-5E40-9BF7-4E46AC543644}">
      <text>
        <r>
          <rPr>
            <sz val="18"/>
            <color rgb="FF000000"/>
            <rFont val="Calibri"/>
            <family val="2"/>
          </rPr>
          <t>@K{"input":{"id":"2_shelve_width","label":"Shelve width"}}</t>
        </r>
      </text>
    </comment>
    <comment ref="B16" authorId="0" shapeId="0" xr:uid="{1CC0508B-5EF5-7141-98F5-EDF25E941004}">
      <text>
        <r>
          <rPr>
            <sz val="18"/>
            <color rgb="FF000000"/>
            <rFont val="Calibri"/>
            <family val="2"/>
          </rPr>
          <t>@K{"input":{"id":"2_number_of_shelves_in_column","label":"Number of shelves in column"}}</t>
        </r>
      </text>
    </comment>
    <comment ref="B17" authorId="0" shapeId="0" xr:uid="{31FA27EB-B0D3-A945-9BFE-B20CBF0B8555}">
      <text>
        <r>
          <rPr>
            <sz val="18"/>
            <color rgb="FF000000"/>
            <rFont val="Calibri"/>
            <family val="2"/>
          </rPr>
          <t>@K{"input":{"id":"2_shelve_weight_capacity","label":"Shelve weight capacity"}}</t>
        </r>
      </text>
    </comment>
    <comment ref="B20" authorId="0" shapeId="0" xr:uid="{D7DD6BF9-E5DC-1146-915C-DE82937BEA08}">
      <text>
        <r>
          <rPr>
            <sz val="18"/>
            <color rgb="FF000000"/>
            <rFont val="Calibri"/>
            <family val="2"/>
          </rPr>
          <t>@K{"input":{"id":"3_rack_height","label":"Rack height"}}</t>
        </r>
      </text>
    </comment>
    <comment ref="B21" authorId="0" shapeId="0" xr:uid="{73A8B692-D236-5249-B423-97B984E2E210}">
      <text>
        <r>
          <rPr>
            <sz val="18"/>
            <color rgb="FF000000"/>
            <rFont val="Calibri"/>
            <family val="2"/>
          </rPr>
          <t>@K{"input":{"id":"3_shelve_depth","label":"Shelve depth"}}</t>
        </r>
      </text>
    </comment>
    <comment ref="B22" authorId="0" shapeId="0" xr:uid="{36ABBBDE-E9E3-4A44-AAB4-BC80E2E798D9}">
      <text>
        <r>
          <rPr>
            <sz val="18"/>
            <color rgb="FF000000"/>
            <rFont val="Calibri"/>
            <family val="2"/>
          </rPr>
          <t>@K{"input":{"id":"3_shelve_width","label":"Shelve width"}}</t>
        </r>
      </text>
    </comment>
    <comment ref="B23" authorId="0" shapeId="0" xr:uid="{BAD4FA58-E603-0642-A61B-A662F8328C0A}">
      <text>
        <r>
          <rPr>
            <sz val="18"/>
            <color rgb="FF000000"/>
            <rFont val="Calibri"/>
            <family val="2"/>
          </rPr>
          <t>@K{"input":{"id":"3_number_of_shelves_in_column","label":"Number of shelves in column"}}</t>
        </r>
      </text>
    </comment>
    <comment ref="B24" authorId="0" shapeId="0" xr:uid="{F144B269-9F79-3943-950C-76679BA8D8AD}">
      <text>
        <r>
          <rPr>
            <sz val="18"/>
            <color rgb="FF000000"/>
            <rFont val="Calibri"/>
            <family val="2"/>
          </rPr>
          <t>@K{"input":{"id":"3_shelve_weight_capacity","label":"Shelve weight capacity"}}</t>
        </r>
      </text>
    </comment>
    <comment ref="B27" authorId="0" shapeId="0" xr:uid="{C723BE26-912B-7C46-B24D-E455DBB62D1F}">
      <text>
        <r>
          <rPr>
            <sz val="18"/>
            <color rgb="FF000000"/>
            <rFont val="Calibri"/>
            <family val="2"/>
          </rPr>
          <t>@K{"input":{"id":"4_rack_height","label":"Rack height"}}</t>
        </r>
      </text>
    </comment>
    <comment ref="B28" authorId="0" shapeId="0" xr:uid="{60DB6D63-6151-054A-822E-E6D0C3E61D0F}">
      <text>
        <r>
          <rPr>
            <sz val="18"/>
            <color rgb="FF000000"/>
            <rFont val="Calibri"/>
            <family val="2"/>
          </rPr>
          <t>@K{"input":{"id":"4_shelve_depth","label":"Shelve depth"}}</t>
        </r>
      </text>
    </comment>
    <comment ref="B29" authorId="0" shapeId="0" xr:uid="{E61A64E9-427C-C64E-92A0-B7A7E4BFE718}">
      <text>
        <r>
          <rPr>
            <sz val="18"/>
            <color rgb="FF000000"/>
            <rFont val="Calibri"/>
            <family val="2"/>
          </rPr>
          <t>@K{"input":{"id":"4_shelve_width","label":"Shelve width"}}</t>
        </r>
      </text>
    </comment>
    <comment ref="B30" authorId="0" shapeId="0" xr:uid="{CBA2D222-394D-7947-874C-993814AC7FBF}">
      <text>
        <r>
          <rPr>
            <sz val="18"/>
            <color rgb="FF000000"/>
            <rFont val="Calibri"/>
            <family val="2"/>
          </rPr>
          <t>@K{"input":{"id":"4_number_of_shelves_in_column","label":"Number of shelves in column"}}</t>
        </r>
      </text>
    </comment>
    <comment ref="B31" authorId="0" shapeId="0" xr:uid="{0F3F718D-94EB-9444-963A-BAFE815D4992}">
      <text>
        <r>
          <rPr>
            <sz val="18"/>
            <color rgb="FF000000"/>
            <rFont val="Calibri"/>
            <family val="2"/>
          </rPr>
          <t>@K{"input":{"id":"4_shelve_weight_capacity","label":"Shelve weight capacity"}}</t>
        </r>
      </text>
    </comment>
    <comment ref="B34" authorId="0" shapeId="0" xr:uid="{95E93E39-8EB5-4148-AB3C-A7EB845E9945}">
      <text>
        <r>
          <rPr>
            <sz val="18"/>
            <color rgb="FF000000"/>
            <rFont val="Calibri"/>
            <family val="2"/>
          </rPr>
          <t>@K{"input":{"id":"5_rack_height","label":"Rack height"}}</t>
        </r>
      </text>
    </comment>
    <comment ref="B35" authorId="0" shapeId="0" xr:uid="{E7AA3967-7269-0F45-AEF9-DE3DAD8E2FDA}">
      <text>
        <r>
          <rPr>
            <sz val="18"/>
            <color rgb="FF000000"/>
            <rFont val="Calibri"/>
            <family val="2"/>
          </rPr>
          <t>@K{"input":{"id":"5_shelve_depth","label":"Shelve depth"}}</t>
        </r>
      </text>
    </comment>
    <comment ref="B36" authorId="0" shapeId="0" xr:uid="{E2A535B2-8D2D-BE45-8136-69F2F867F509}">
      <text>
        <r>
          <rPr>
            <sz val="18"/>
            <color rgb="FF000000"/>
            <rFont val="Calibri"/>
            <family val="2"/>
          </rPr>
          <t>@K{"input":{"id":"5_shelve_width","label":"Shelve width"}}</t>
        </r>
      </text>
    </comment>
    <comment ref="B37" authorId="0" shapeId="0" xr:uid="{86F57331-B6C3-4A40-BB26-61EFF3A50341}">
      <text>
        <r>
          <rPr>
            <sz val="18"/>
            <color rgb="FF000000"/>
            <rFont val="Calibri"/>
            <family val="2"/>
          </rPr>
          <t>@K{"input":{"id":"5_number_of_shelves_in_column","label":"Number of shelves in column"}}</t>
        </r>
      </text>
    </comment>
    <comment ref="B38" authorId="0" shapeId="0" xr:uid="{61E4CC66-7377-764C-8B37-25A2A151C8FB}">
      <text>
        <r>
          <rPr>
            <sz val="18"/>
            <color rgb="FF000000"/>
            <rFont val="Calibri"/>
            <family val="2"/>
          </rPr>
          <t>@K{"input":{"id":"5_shelve_weight_capacity","label":"Shelve weight capacity"}}</t>
        </r>
      </text>
    </comment>
    <comment ref="E41" authorId="0" shapeId="0" xr:uid="{7036EDAC-B005-4E47-91B5-0F8BFD57E9E5}">
      <text>
        <r>
          <rPr>
            <sz val="10"/>
            <color rgb="FF000000"/>
            <rFont val="Calibri"/>
            <family val="2"/>
          </rPr>
          <t>@K{"output":{"id":"price","label":"Price"}}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Andy Abel</author>
  </authors>
  <commentList>
    <comment ref="A1" authorId="0" shapeId="0" xr:uid="{8F2AF3E9-3971-D947-A7FA-1C725E4D8D16}">
      <text>
        <r>
          <rPr>
            <sz val="10"/>
            <color rgb="FF000000"/>
            <rFont val="Tahoma"/>
            <family val="2"/>
            <charset val="238"/>
          </rPr>
          <t>Define only on the first row of the option list.</t>
        </r>
      </text>
    </comment>
    <comment ref="B1" authorId="0" shapeId="0" xr:uid="{D5B54356-2C89-B54D-B63B-0C4CBEB99B14}">
      <text>
        <r>
          <rPr>
            <sz val="10.5"/>
            <color rgb="FF000000"/>
            <rFont val="Calibri"/>
            <family val="2"/>
            <scheme val="minor"/>
          </rPr>
          <t>Define only on the first row of the option list.</t>
        </r>
      </text>
    </comment>
    <comment ref="C1" authorId="0" shapeId="0" xr:uid="{4DE69C76-9729-EF44-ACF0-CA04FB3A5ED8}">
      <text>
        <r>
          <rPr>
            <sz val="10"/>
            <color rgb="FF000000"/>
            <rFont val="Tahoma"/>
            <family val="2"/>
            <charset val="238"/>
          </rPr>
          <t xml:space="preserve">Enter one of following:
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Tahoma"/>
            <family val="2"/>
            <charset val="238"/>
          </rPr>
          <t xml:space="preserve">STRING - for text
</t>
        </r>
        <r>
          <rPr>
            <sz val="10"/>
            <color rgb="FF000000"/>
            <rFont val="Tahoma"/>
            <family val="2"/>
            <charset val="238"/>
          </rPr>
          <t xml:space="preserve">BOOLEAN - for TRUE/FALSE
</t>
        </r>
        <r>
          <rPr>
            <sz val="10"/>
            <color rgb="FF000000"/>
            <rFont val="Tahoma"/>
            <family val="2"/>
            <charset val="238"/>
          </rPr>
          <t xml:space="preserve">NUMERIC - for numbers
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>Define only on the first row of the option list.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Andy Abel</author>
  </authors>
  <commentList>
    <comment ref="A1" authorId="0" shapeId="0" xr:uid="{E99D622B-0C7C-D248-86A8-3633763FC137}">
      <text>
        <r>
          <rPr>
            <sz val="10"/>
            <color rgb="FF000000"/>
            <rFont val="Calibri"/>
            <family val="2"/>
          </rPr>
          <t>Define only on the first row of the web calculator.</t>
        </r>
      </text>
    </comment>
    <comment ref="B1" authorId="0" shapeId="0" xr:uid="{9848CA8C-7267-3941-8AEB-9A9F17EA043D}">
      <text>
        <r>
          <rPr>
            <sz val="10"/>
            <color rgb="FF000000"/>
            <rFont val="Calibri"/>
            <family val="2"/>
            <scheme val="minor"/>
          </rPr>
          <t>Define only on the first row of the web calculator.</t>
        </r>
      </text>
    </comment>
    <comment ref="C1" authorId="0" shapeId="0" xr:uid="{30DD1D57-1E3D-1247-BFA4-642E416262FB}">
      <text>
        <r>
          <rPr>
            <sz val="10"/>
            <color rgb="FF000000"/>
            <rFont val="Calibri"/>
            <family val="2"/>
          </rPr>
          <t>Define only on the first row of the web calculator.</t>
        </r>
      </text>
    </comment>
    <comment ref="D1" authorId="0" shapeId="0" xr:uid="{50E17814-3433-6D4D-8137-E111234EB5DE}">
      <text>
        <r>
          <rPr>
            <sz val="10"/>
            <color rgb="FF000000"/>
            <rFont val="Tahoma"/>
            <family val="2"/>
            <charset val="238"/>
          </rPr>
          <t xml:space="preserve">Can be left blank.
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>Define only on the first row of the web calculator.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</text>
    </comment>
    <comment ref="E1" authorId="0" shapeId="0" xr:uid="{113D56B9-A653-4448-A5A4-E5574F29FDBA}">
      <text>
        <r>
          <rPr>
            <sz val="10"/>
            <color rgb="FF000000"/>
            <rFont val="Calibri"/>
            <family val="2"/>
            <scheme val="minor"/>
          </rPr>
          <t>Define only on the first row of the web calculator.</t>
        </r>
      </text>
    </comment>
    <comment ref="F1" authorId="0" shapeId="0" xr:uid="{748A4761-0D2A-7543-B419-9DE9D3923368}">
      <text>
        <r>
          <rPr>
            <sz val="10"/>
            <color rgb="FF000000"/>
            <rFont val="Calibri"/>
            <family val="2"/>
          </rPr>
          <t>Define only on the first row of the web calculator.</t>
        </r>
      </text>
    </comment>
    <comment ref="H1" authorId="0" shapeId="0" xr:uid="{81A6DC98-FC9D-7D49-8C29-2D33BCABC432}">
      <text>
        <r>
          <rPr>
            <sz val="10"/>
            <color rgb="FF000000"/>
            <rFont val="Tahoma"/>
            <family val="2"/>
            <charset val="238"/>
          </rPr>
          <t xml:space="preserve">Can be left blank.
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Calibri"/>
            <family val="2"/>
          </rPr>
          <t>Define only on the first row of the web calculator.</t>
        </r>
      </text>
    </comment>
    <comment ref="J1" authorId="0" shapeId="0" xr:uid="{01E01CF2-2287-D54A-BED9-C14FB6D9E20D}">
      <text>
        <r>
          <rPr>
            <sz val="10"/>
            <color rgb="FF000000"/>
            <rFont val="Tahoma"/>
            <family val="2"/>
            <charset val="238"/>
          </rPr>
          <t xml:space="preserve">Can be left blank.
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Tahoma"/>
            <family val="2"/>
            <charset val="238"/>
          </rPr>
          <t>Overrides parameter label entered in cell tag (comment).</t>
        </r>
      </text>
    </comment>
    <comment ref="K1" authorId="0" shapeId="0" xr:uid="{1A20B46B-C31F-0A4B-8D53-104C7F08B4A9}">
      <text>
        <r>
          <rPr>
            <sz val="10"/>
            <color rgb="FF000000"/>
            <rFont val="Tahoma"/>
            <family val="2"/>
            <charset val="238"/>
          </rPr>
          <t xml:space="preserve">Text displayed under parameter field where user inputs data.
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 xml:space="preserve">Can be left blank.
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>Overrides parameter label entered in cell tag (comment).</t>
        </r>
      </text>
    </comment>
    <comment ref="L1" authorId="0" shapeId="0" xr:uid="{1A8FB01A-0DD0-1647-88D4-84BACA43B5A7}">
      <text>
        <r>
          <rPr>
            <sz val="10"/>
            <color rgb="FF000000"/>
            <rFont val="Tahoma"/>
            <family val="2"/>
            <charset val="238"/>
          </rPr>
          <t xml:space="preserve">Can be left blank when no option list assosiated with parameter.
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Tahoma"/>
            <family val="2"/>
            <charset val="238"/>
          </rPr>
          <t>Define option lists in def_index_filter worksheet.</t>
        </r>
      </text>
    </comment>
    <comment ref="O1" authorId="0" shapeId="0" xr:uid="{287C59D8-AE52-0245-9D27-44F690503BFC}">
      <text>
        <r>
          <rPr>
            <sz val="10"/>
            <color rgb="FF000000"/>
            <rFont val="Tahoma"/>
            <family val="2"/>
            <charset val="238"/>
          </rPr>
          <t>Visible by default.</t>
        </r>
      </text>
    </comment>
    <comment ref="P1" authorId="0" shapeId="0" xr:uid="{9B649B12-FD54-9146-955B-D66AF9CB3622}">
      <text>
        <r>
          <rPr>
            <sz val="10"/>
            <color rgb="FF000000"/>
            <rFont val="Tahoma"/>
            <family val="2"/>
            <charset val="238"/>
          </rPr>
          <t>Required by default.</t>
        </r>
      </text>
    </comment>
    <comment ref="S1" authorId="0" shapeId="0" xr:uid="{1D11D104-8ACF-4244-A7C7-BDCA11B39C66}">
      <text>
        <r>
          <rPr>
            <sz val="10"/>
            <color rgb="FF000000"/>
            <rFont val="Tahoma"/>
            <family val="2"/>
            <charset val="238"/>
          </rPr>
          <t>When blank, order as on this spreadsheet applied.</t>
        </r>
      </text>
    </comment>
    <comment ref="U1" authorId="0" shapeId="0" xr:uid="{F4887A03-7A50-384A-ADE0-47B2C623C2E3}">
      <text>
        <r>
          <rPr>
            <sz val="10"/>
            <color rgb="FF000000"/>
            <rFont val="Tahoma"/>
            <family val="2"/>
            <charset val="238"/>
          </rPr>
          <t xml:space="preserve">First value = Panel border color
</t>
        </r>
        <r>
          <rPr>
            <sz val="10"/>
            <color rgb="FF000000"/>
            <rFont val="Tahoma"/>
            <family val="2"/>
            <charset val="238"/>
          </rPr>
          <t xml:space="preserve">Second value = Panel text color
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Tahoma"/>
            <family val="2"/>
            <charset val="238"/>
          </rPr>
          <t xml:space="preserve">Values separated by space.
</t>
        </r>
        <r>
          <rPr>
            <sz val="10"/>
            <color rgb="FF000000"/>
            <rFont val="Tahoma"/>
            <family val="2"/>
            <charset val="238"/>
          </rPr>
          <t>Values in hex (e.g. #5AEC80) or RGB (e.g. 90,236,128)</t>
        </r>
      </text>
    </comment>
    <comment ref="Z1" authorId="0" shapeId="0" xr:uid="{D34A2D7B-CADF-8848-A4C1-2977350F2D42}">
      <text>
        <r>
          <rPr>
            <sz val="10"/>
            <color rgb="FF000000"/>
            <rFont val="Tahoma"/>
            <family val="2"/>
            <charset val="238"/>
          </rPr>
          <t>Defined only on the row of the first parameter in panel.</t>
        </r>
      </text>
    </comment>
  </commentList>
</comments>
</file>

<file path=xl/sharedStrings.xml><?xml version="1.0" encoding="utf-8"?>
<sst xmlns="http://schemas.openxmlformats.org/spreadsheetml/2006/main" count="284" uniqueCount="129">
  <si>
    <t>Number of columns</t>
  </si>
  <si>
    <t>Column 1</t>
  </si>
  <si>
    <t>Storage rack pricing calculator</t>
  </si>
  <si>
    <t>Rack height</t>
  </si>
  <si>
    <t>Shelve depth</t>
  </si>
  <si>
    <t>Shelve width</t>
  </si>
  <si>
    <t>Number of shelves in column</t>
  </si>
  <si>
    <t>Shelve weight capacity</t>
  </si>
  <si>
    <t>Column 2</t>
  </si>
  <si>
    <t>Column 3</t>
  </si>
  <si>
    <t>Column 4</t>
  </si>
  <si>
    <t>Column 5</t>
  </si>
  <si>
    <t>Web calculator
group</t>
  </si>
  <si>
    <t>Web calculator
visible to roles</t>
  </si>
  <si>
    <t>Web calculator
interface</t>
  </si>
  <si>
    <t>Web calculator
icon</t>
  </si>
  <si>
    <t>Web calculator
icon color</t>
  </si>
  <si>
    <t>Parameter
label</t>
  </si>
  <si>
    <t>Parameter
help</t>
  </si>
  <si>
    <t>Parameter
option list</t>
  </si>
  <si>
    <t>Parameter
protocol group label</t>
  </si>
  <si>
    <t>Parameter
protocol visibility</t>
  </si>
  <si>
    <t>Parameter
requirement</t>
  </si>
  <si>
    <t>Parameter
visible to roles</t>
  </si>
  <si>
    <t>Parameter
order on page/protocol</t>
  </si>
  <si>
    <t>Parameter
panel color</t>
  </si>
  <si>
    <t>Parameter
visibility</t>
  </si>
  <si>
    <t>Parameter
editability</t>
  </si>
  <si>
    <t>Parameter
panel width
(1-12)</t>
  </si>
  <si>
    <t>Parameter
label width
(1-12)</t>
  </si>
  <si>
    <t>Parameter
field width
(1-12)</t>
  </si>
  <si>
    <t>storage_rack</t>
  </si>
  <si>
    <t>Calculates basic selling price of our rack system</t>
  </si>
  <si>
    <t>Web calculator
ID*</t>
  </si>
  <si>
    <t>Web calculator
name*</t>
  </si>
  <si>
    <t>Web calculator
description*</t>
  </si>
  <si>
    <t>service</t>
  </si>
  <si>
    <t>number_of_columns</t>
  </si>
  <si>
    <t>Parameter
ID*</t>
  </si>
  <si>
    <t>Parameter
default value*</t>
  </si>
  <si>
    <t>Parameter
displayed on page*</t>
  </si>
  <si>
    <t>Parameter
panel label*</t>
  </si>
  <si>
    <t>Option list
name*</t>
  </si>
  <si>
    <t>Option list
ID*</t>
  </si>
  <si>
    <t>Option list
value type*</t>
  </si>
  <si>
    <t>Option
ID*</t>
  </si>
  <si>
    <t>Option
display text*</t>
  </si>
  <si>
    <t>Option
calculation value*</t>
  </si>
  <si>
    <t>number_of_columns_list</t>
  </si>
  <si>
    <t>rack_height_list</t>
  </si>
  <si>
    <t>NUMERIC</t>
  </si>
  <si>
    <t>1576 mm</t>
  </si>
  <si>
    <t>1840 mm</t>
  </si>
  <si>
    <t>1972 mm</t>
  </si>
  <si>
    <t>2500 mm</t>
  </si>
  <si>
    <t>3028 mm</t>
  </si>
  <si>
    <t>3424 mm</t>
  </si>
  <si>
    <t>shelve_depth_list</t>
  </si>
  <si>
    <t>320 mm</t>
  </si>
  <si>
    <t>400 mm</t>
  </si>
  <si>
    <t>500 mm</t>
  </si>
  <si>
    <t>600 mm</t>
  </si>
  <si>
    <t>700 mm</t>
  </si>
  <si>
    <t>800 mm</t>
  </si>
  <si>
    <t>shelve_width_list</t>
  </si>
  <si>
    <t>900 mm</t>
  </si>
  <si>
    <t>1050 mm</t>
  </si>
  <si>
    <t>1200 mm</t>
  </si>
  <si>
    <t>1350 mm</t>
  </si>
  <si>
    <t>1500 mm</t>
  </si>
  <si>
    <t>1800 mm</t>
  </si>
  <si>
    <t>number_of_shelves_in_column_list</t>
  </si>
  <si>
    <t>145 kg</t>
  </si>
  <si>
    <t>150 kg</t>
  </si>
  <si>
    <t>170 kg</t>
  </si>
  <si>
    <t>175 kg</t>
  </si>
  <si>
    <t>200 kg</t>
  </si>
  <si>
    <t>205 kg</t>
  </si>
  <si>
    <t>275 kg</t>
  </si>
  <si>
    <t>280 kg</t>
  </si>
  <si>
    <t>305 kg</t>
  </si>
  <si>
    <t>310 kg</t>
  </si>
  <si>
    <t>320 kg</t>
  </si>
  <si>
    <t>shelve_weight_capacity_list</t>
  </si>
  <si>
    <t>3 4</t>
  </si>
  <si>
    <t>3 5</t>
  </si>
  <si>
    <t>350 kg</t>
  </si>
  <si>
    <t>1_rack_height</t>
  </si>
  <si>
    <t>1_shelve_depth</t>
  </si>
  <si>
    <t>1_shelve_width</t>
  </si>
  <si>
    <t>1_number_of_shelves_in_column</t>
  </si>
  <si>
    <t>1_shelve_weight_capacity</t>
  </si>
  <si>
    <t>#FFC80B #000000</t>
  </si>
  <si>
    <t>Number of rack columns</t>
  </si>
  <si>
    <t>2_rack_height</t>
  </si>
  <si>
    <t>2_shelve_depth</t>
  </si>
  <si>
    <t>2_shelve_width</t>
  </si>
  <si>
    <t>2_number_of_shelves_in_column</t>
  </si>
  <si>
    <t>2_shelve_weight_capacity</t>
  </si>
  <si>
    <t>3_rack_height</t>
  </si>
  <si>
    <t>3_shelve_depth</t>
  </si>
  <si>
    <t>3_shelve_width</t>
  </si>
  <si>
    <t>3_number_of_shelves_in_column</t>
  </si>
  <si>
    <t>3_shelve_weight_capacity</t>
  </si>
  <si>
    <t>4_rack_height</t>
  </si>
  <si>
    <t>4_shelve_depth</t>
  </si>
  <si>
    <t>4_shelve_width</t>
  </si>
  <si>
    <t>4_number_of_shelves_in_column</t>
  </si>
  <si>
    <t>4_shelve_weight_capacity</t>
  </si>
  <si>
    <t>5_rack_height</t>
  </si>
  <si>
    <t>5_shelve_depth</t>
  </si>
  <si>
    <t>5_shelve_width</t>
  </si>
  <si>
    <t>5_number_of_shelves_in_column</t>
  </si>
  <si>
    <t>5_shelve_weight_capacity</t>
  </si>
  <si>
    <t>Price</t>
  </si>
  <si>
    <t>price</t>
  </si>
  <si>
    <t>#000000 #FFC80B</t>
  </si>
  <si>
    <t>Rack price</t>
  </si>
  <si>
    <t>Pricelist</t>
  </si>
  <si>
    <t>Rack price #1</t>
  </si>
  <si>
    <t>Price/m2</t>
  </si>
  <si>
    <t>Shelve surface</t>
  </si>
  <si>
    <t>Shelve price/m2</t>
  </si>
  <si>
    <t>Price/shelve</t>
  </si>
  <si>
    <t>Price total</t>
  </si>
  <si>
    <t>Rack price #2</t>
  </si>
  <si>
    <t>Rack price #3</t>
  </si>
  <si>
    <t>Rack price #4</t>
  </si>
  <si>
    <t>Rack price #5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</si>
</sst>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€&quot;* #,##0.00_-;\-&quot;€&quot;* #,##0.00_-;_-&quot;€&quot;* &quot;-&quot;??_-;_-@_-"/>
    <numFmt numFmtId="164" formatCode="0&quot; mm&quot;"/>
    <numFmt numFmtId="165" formatCode="0&quot; kg&quot;"/>
    <numFmt numFmtId="166" formatCode="0.00&quot; m2&quot;"/>
  </numFmts>
  <fonts count="14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rgb="FF000000"/>
      <name val="Tahoma"/>
      <family val="2"/>
      <charset val="238"/>
    </font>
    <font>
      <sz val="10"/>
      <color rgb="FF000000"/>
      <name val="Calibri"/>
      <family val="2"/>
      <scheme val="minor"/>
    </font>
    <font>
      <sz val="18"/>
      <color rgb="FF00000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5AEC80"/>
      <name val="Arial"/>
      <family val="2"/>
    </font>
    <font>
      <sz val="10.5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5AEC80"/>
        <bgColor indexed="29"/>
      </patternFill>
    </fill>
    <fill>
      <patternFill patternType="solid">
        <fgColor rgb="FF5AEC80"/>
        <bgColor indexed="26"/>
      </patternFill>
    </fill>
    <fill>
      <patternFill patternType="solid">
        <fgColor rgb="FF5AEC80"/>
        <bgColor indexed="64"/>
      </patternFill>
    </fill>
    <fill>
      <patternFill patternType="solid">
        <fgColor rgb="FF5AEC80"/>
        <bgColor indexed="49"/>
      </patternFill>
    </fill>
    <fill>
      <patternFill patternType="solid">
        <fgColor theme="1"/>
        <bgColor indexed="29"/>
      </patternFill>
    </fill>
    <fill>
      <patternFill patternType="solid">
        <fgColor theme="1"/>
        <bgColor rgb="FFFF8080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indexed="59"/>
      </bottom>
      <diagonal/>
    </border>
    <border>
      <left/>
      <right/>
      <top/>
      <bottom style="thin">
        <color rgb="FF333333"/>
      </bottom>
      <diagonal/>
    </border>
    <border>
      <left/>
      <right style="hair">
        <color indexed="8"/>
      </right>
      <top/>
      <bottom style="thin">
        <color indexed="59"/>
      </bottom>
      <diagonal/>
    </border>
    <border>
      <left/>
      <right style="thin">
        <color indexed="64"/>
      </right>
      <top/>
      <bottom style="thin">
        <color indexed="63"/>
      </bottom>
      <diagonal/>
    </border>
    <border>
      <left/>
      <right style="thin">
        <color indexed="64"/>
      </right>
      <top/>
      <bottom style="thin">
        <color indexed="59"/>
      </bottom>
      <diagonal/>
    </border>
    <border>
      <left/>
      <right style="thin">
        <color indexed="64"/>
      </right>
      <top/>
      <bottom style="thin">
        <color rgb="FF333333"/>
      </bottom>
      <diagonal/>
    </border>
    <border>
      <left style="hair">
        <color indexed="8"/>
      </left>
      <right style="thin">
        <color indexed="64"/>
      </right>
      <top/>
      <bottom style="thin">
        <color indexed="5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44" fontId="1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1" xfId="0" applyFont="1" applyBorder="1"/>
    <xf numFmtId="164" fontId="0" fillId="0" borderId="0" xfId="0" applyNumberFormat="1"/>
    <xf numFmtId="0" fontId="0" fillId="0" borderId="0" xfId="0" applyNumberFormat="1"/>
    <xf numFmtId="165" fontId="0" fillId="0" borderId="0" xfId="0" applyNumberFormat="1"/>
    <xf numFmtId="0" fontId="6" fillId="0" borderId="2" xfId="0" applyFont="1" applyBorder="1"/>
    <xf numFmtId="0" fontId="6" fillId="0" borderId="3" xfId="1" applyFont="1" applyBorder="1"/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0" fillId="0" borderId="0" xfId="0" applyBorder="1"/>
    <xf numFmtId="0" fontId="0" fillId="8" borderId="0" xfId="0" applyFill="1"/>
    <xf numFmtId="0" fontId="8" fillId="6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1" xfId="0" applyFill="1" applyBorder="1"/>
    <xf numFmtId="0" fontId="6" fillId="2" borderId="11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10" xfId="0" applyFill="1" applyBorder="1"/>
    <xf numFmtId="0" fontId="0" fillId="0" borderId="11" xfId="0" applyFill="1" applyBorder="1"/>
    <xf numFmtId="0" fontId="0" fillId="0" borderId="1" xfId="0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8" borderId="10" xfId="0" applyFill="1" applyBorder="1"/>
    <xf numFmtId="0" fontId="0" fillId="0" borderId="12" xfId="0" applyBorder="1"/>
    <xf numFmtId="0" fontId="10" fillId="0" borderId="10" xfId="0" applyFont="1" applyBorder="1"/>
    <xf numFmtId="44" fontId="0" fillId="0" borderId="0" xfId="2" applyFont="1"/>
    <xf numFmtId="0" fontId="13" fillId="0" borderId="0" xfId="0" applyFont="1"/>
    <xf numFmtId="44" fontId="0" fillId="0" borderId="1" xfId="2" applyFont="1" applyBorder="1"/>
    <xf numFmtId="0" fontId="1" fillId="0" borderId="0" xfId="0" applyFont="1" applyBorder="1"/>
    <xf numFmtId="44" fontId="0" fillId="0" borderId="0" xfId="2" applyFont="1" applyFill="1" applyBorder="1"/>
    <xf numFmtId="44" fontId="0" fillId="0" borderId="1" xfId="2" applyFont="1" applyFill="1" applyBorder="1"/>
    <xf numFmtId="166" fontId="0" fillId="0" borderId="0" xfId="0" applyNumberFormat="1"/>
    <xf numFmtId="44" fontId="0" fillId="0" borderId="0" xfId="0" applyNumberFormat="1"/>
    <xf numFmtId="44" fontId="1" fillId="0" borderId="1" xfId="0" applyNumberFormat="1" applyFont="1" applyBorder="1"/>
    <xf numFmtId="44" fontId="1" fillId="0" borderId="13" xfId="2" applyFont="1" applyBorder="1"/>
  </cellXfs>
  <cellStyles count="3">
    <cellStyle name="Currency" xfId="2" builtinId="4"/>
    <cellStyle name="Normal" xfId="0" builtinId="0"/>
    <cellStyle name="Normal 3" xfId="1" xr:uid="{13239131-3045-0646-BEDB-2B4D5814FCAA}"/>
  </cellStyles>
  <dxfs count="1">
    <dxf>
      <font>
        <b val="0"/>
        <condense val="0"/>
        <extend val="0"/>
        <sz val="12"/>
        <color indexed="17"/>
      </font>
      <fill>
        <patternFill patternType="solid">
          <fgColor indexed="27"/>
          <bgColor indexed="42"/>
        </patternFill>
      </fill>
    </dxf>
  </dxfs>
  <tableStyles count="0" defaultTableStyle="TableStyleMedium2" defaultPivotStyle="PivotStyleLight16"/>
  <colors>
    <mruColors>
      <color rgb="FF5AE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7C182-AF24-DE46-BA6A-8ACF3806C685}">
  <dimension ref="A1:E41"/>
  <sheetViews>
    <sheetView workbookViewId="0">
      <selection activeCell="F37" sqref="F37"/>
    </sheetView>
  </sheetViews>
  <sheetFormatPr baseColWidth="10" defaultRowHeight="16" x14ac:dyDescent="0.2"/>
  <cols>
    <col min="1" max="1" width="32.6640625" customWidth="1"/>
    <col min="4" max="4" width="32.33203125" customWidth="1"/>
  </cols>
  <sheetData>
    <row r="1" spans="1:5" ht="24" x14ac:dyDescent="0.3">
      <c r="A1" s="1" t="s">
        <v>2</v>
      </c>
    </row>
    <row r="3" spans="1:5" x14ac:dyDescent="0.2">
      <c r="A3" t="s">
        <v>0</v>
      </c>
      <c r="B3">
        <v>1</v>
      </c>
    </row>
    <row r="5" spans="1:5" x14ac:dyDescent="0.2">
      <c r="A5" s="3" t="s">
        <v>1</v>
      </c>
      <c r="B5" s="2"/>
    </row>
    <row r="6" spans="1:5" x14ac:dyDescent="0.2">
      <c r="A6" t="s">
        <v>3</v>
      </c>
      <c r="B6" s="4">
        <v>1972</v>
      </c>
      <c r="D6" t="s">
        <v>119</v>
      </c>
      <c r="E6" s="42">
        <f>VLOOKUP(B6,Pricelist!$A$4:$B$9,2,0)</f>
        <v>28.6</v>
      </c>
    </row>
    <row r="7" spans="1:5" x14ac:dyDescent="0.2">
      <c r="A7" t="s">
        <v>4</v>
      </c>
      <c r="B7" s="4">
        <v>320</v>
      </c>
      <c r="D7" t="s">
        <v>121</v>
      </c>
      <c r="E7" s="48">
        <f>B7/1000*B8/1000</f>
        <v>0.33600000000000002</v>
      </c>
    </row>
    <row r="8" spans="1:5" x14ac:dyDescent="0.2">
      <c r="A8" t="s">
        <v>5</v>
      </c>
      <c r="B8" s="4">
        <v>1050</v>
      </c>
      <c r="D8" t="s">
        <v>122</v>
      </c>
      <c r="E8" s="42">
        <f>VLOOKUP(B10,Pricelist!$A$12:$B$23,2,0)</f>
        <v>11.62</v>
      </c>
    </row>
    <row r="9" spans="1:5" x14ac:dyDescent="0.2">
      <c r="A9" t="s">
        <v>6</v>
      </c>
      <c r="B9" s="5">
        <v>3</v>
      </c>
      <c r="D9" t="s">
        <v>123</v>
      </c>
      <c r="E9" s="49">
        <f>E7*E8</f>
        <v>3.9043199999999998</v>
      </c>
    </row>
    <row r="10" spans="1:5" x14ac:dyDescent="0.2">
      <c r="A10" t="s">
        <v>7</v>
      </c>
      <c r="B10" s="6">
        <v>170</v>
      </c>
      <c r="D10" t="s">
        <v>124</v>
      </c>
      <c r="E10" s="50">
        <f>E9*B9+E6</f>
        <v>40.312960000000004</v>
      </c>
    </row>
    <row r="12" spans="1:5" x14ac:dyDescent="0.2">
      <c r="A12" s="3" t="s">
        <v>8</v>
      </c>
      <c r="B12" s="2"/>
    </row>
    <row r="13" spans="1:5" x14ac:dyDescent="0.2">
      <c r="A13" t="s">
        <v>3</v>
      </c>
      <c r="B13" s="4">
        <v>1972</v>
      </c>
      <c r="D13" t="s">
        <v>125</v>
      </c>
      <c r="E13" s="42">
        <f>VLOOKUP(B13,Pricelist!$A$4:$B$9,2,0)</f>
        <v>28.6</v>
      </c>
    </row>
    <row r="14" spans="1:5" x14ac:dyDescent="0.2">
      <c r="A14" t="s">
        <v>4</v>
      </c>
      <c r="B14" s="4">
        <v>320</v>
      </c>
      <c r="D14" t="s">
        <v>121</v>
      </c>
      <c r="E14" s="48">
        <f>B14/1000*B15/1000</f>
        <v>0.33600000000000002</v>
      </c>
    </row>
    <row r="15" spans="1:5" x14ac:dyDescent="0.2">
      <c r="A15" t="s">
        <v>5</v>
      </c>
      <c r="B15" s="4">
        <v>1050</v>
      </c>
      <c r="D15" t="s">
        <v>122</v>
      </c>
      <c r="E15" s="42">
        <f>VLOOKUP(B17,Pricelist!$A$12:$B$23,2,0)</f>
        <v>11.62</v>
      </c>
    </row>
    <row r="16" spans="1:5" x14ac:dyDescent="0.2">
      <c r="A16" t="s">
        <v>6</v>
      </c>
      <c r="B16" s="5">
        <v>3</v>
      </c>
      <c r="D16" t="s">
        <v>123</v>
      </c>
      <c r="E16" s="49">
        <f>E14*E15</f>
        <v>3.9043199999999998</v>
      </c>
    </row>
    <row r="17" spans="1:5" x14ac:dyDescent="0.2">
      <c r="A17" t="s">
        <v>7</v>
      </c>
      <c r="B17" s="6">
        <v>170</v>
      </c>
      <c r="D17" t="s">
        <v>124</v>
      </c>
      <c r="E17" s="50">
        <f>(E16*B16+E13)*IF($B$3&gt;1,1,0)</f>
        <v>0</v>
      </c>
    </row>
    <row r="19" spans="1:5" x14ac:dyDescent="0.2">
      <c r="A19" s="3" t="s">
        <v>9</v>
      </c>
      <c r="B19" s="2"/>
    </row>
    <row r="20" spans="1:5" x14ac:dyDescent="0.2">
      <c r="A20" t="s">
        <v>3</v>
      </c>
      <c r="B20" s="4">
        <v>1972</v>
      </c>
      <c r="D20" t="s">
        <v>126</v>
      </c>
      <c r="E20" s="42">
        <f>VLOOKUP(B20,Pricelist!$A$4:$B$9,2,0)</f>
        <v>28.6</v>
      </c>
    </row>
    <row r="21" spans="1:5" x14ac:dyDescent="0.2">
      <c r="A21" t="s">
        <v>4</v>
      </c>
      <c r="B21" s="4">
        <v>320</v>
      </c>
      <c r="D21" t="s">
        <v>121</v>
      </c>
      <c r="E21" s="48">
        <f>B21/1000*B22/1000</f>
        <v>0.33600000000000002</v>
      </c>
    </row>
    <row r="22" spans="1:5" x14ac:dyDescent="0.2">
      <c r="A22" t="s">
        <v>5</v>
      </c>
      <c r="B22" s="4">
        <v>1050</v>
      </c>
      <c r="D22" t="s">
        <v>122</v>
      </c>
      <c r="E22" s="42">
        <f>VLOOKUP(B24,Pricelist!$A$12:$B$23,2,0)</f>
        <v>11.62</v>
      </c>
    </row>
    <row r="23" spans="1:5" x14ac:dyDescent="0.2">
      <c r="A23" t="s">
        <v>6</v>
      </c>
      <c r="B23" s="5">
        <v>3</v>
      </c>
      <c r="D23" t="s">
        <v>123</v>
      </c>
      <c r="E23" s="49">
        <f>E21*E22</f>
        <v>3.9043199999999998</v>
      </c>
    </row>
    <row r="24" spans="1:5" x14ac:dyDescent="0.2">
      <c r="A24" t="s">
        <v>7</v>
      </c>
      <c r="B24" s="6">
        <v>170</v>
      </c>
      <c r="D24" t="s">
        <v>124</v>
      </c>
      <c r="E24" s="50">
        <f>(E23*B23+E20)*IF($B$3&gt;2,1,0)</f>
        <v>0</v>
      </c>
    </row>
    <row r="26" spans="1:5" x14ac:dyDescent="0.2">
      <c r="A26" s="3" t="s">
        <v>10</v>
      </c>
      <c r="B26" s="2"/>
    </row>
    <row r="27" spans="1:5" x14ac:dyDescent="0.2">
      <c r="A27" t="s">
        <v>3</v>
      </c>
      <c r="B27" s="4">
        <v>1972</v>
      </c>
      <c r="D27" t="s">
        <v>127</v>
      </c>
      <c r="E27" s="42">
        <f>VLOOKUP(B27,Pricelist!$A$4:$B$9,2,0)</f>
        <v>28.6</v>
      </c>
    </row>
    <row r="28" spans="1:5" x14ac:dyDescent="0.2">
      <c r="A28" t="s">
        <v>4</v>
      </c>
      <c r="B28" s="4">
        <v>320</v>
      </c>
      <c r="D28" t="s">
        <v>121</v>
      </c>
      <c r="E28" s="48">
        <f>B28/1000*B29/1000</f>
        <v>0.33600000000000002</v>
      </c>
    </row>
    <row r="29" spans="1:5" x14ac:dyDescent="0.2">
      <c r="A29" t="s">
        <v>5</v>
      </c>
      <c r="B29" s="4">
        <v>1050</v>
      </c>
      <c r="D29" t="s">
        <v>122</v>
      </c>
      <c r="E29" s="42">
        <f>VLOOKUP(B31,Pricelist!$A$12:$B$23,2,0)</f>
        <v>11.62</v>
      </c>
    </row>
    <row r="30" spans="1:5" x14ac:dyDescent="0.2">
      <c r="A30" t="s">
        <v>6</v>
      </c>
      <c r="B30" s="5">
        <v>3</v>
      </c>
      <c r="D30" t="s">
        <v>123</v>
      </c>
      <c r="E30" s="49">
        <f>E28*E29</f>
        <v>3.9043199999999998</v>
      </c>
    </row>
    <row r="31" spans="1:5" x14ac:dyDescent="0.2">
      <c r="A31" t="s">
        <v>7</v>
      </c>
      <c r="B31" s="6">
        <v>170</v>
      </c>
      <c r="D31" t="s">
        <v>124</v>
      </c>
      <c r="E31" s="50">
        <f>(E30*B30+E27)*IF($B$3&gt;3,1,0)</f>
        <v>0</v>
      </c>
    </row>
    <row r="33" spans="1:5" x14ac:dyDescent="0.2">
      <c r="A33" s="3" t="s">
        <v>11</v>
      </c>
      <c r="B33" s="2"/>
    </row>
    <row r="34" spans="1:5" x14ac:dyDescent="0.2">
      <c r="A34" t="s">
        <v>3</v>
      </c>
      <c r="B34" s="4">
        <v>1972</v>
      </c>
      <c r="D34" t="s">
        <v>128</v>
      </c>
      <c r="E34" s="42">
        <f>VLOOKUP(B34,Pricelist!$A$4:$B$9,2,0)</f>
        <v>28.6</v>
      </c>
    </row>
    <row r="35" spans="1:5" x14ac:dyDescent="0.2">
      <c r="A35" t="s">
        <v>4</v>
      </c>
      <c r="B35" s="4">
        <v>320</v>
      </c>
      <c r="D35" t="s">
        <v>121</v>
      </c>
      <c r="E35" s="48">
        <f>B35/1000*B36/1000</f>
        <v>0.33600000000000002</v>
      </c>
    </row>
    <row r="36" spans="1:5" x14ac:dyDescent="0.2">
      <c r="A36" t="s">
        <v>5</v>
      </c>
      <c r="B36" s="4">
        <v>1050</v>
      </c>
      <c r="D36" t="s">
        <v>122</v>
      </c>
      <c r="E36" s="42">
        <f>VLOOKUP(B38,Pricelist!$A$12:$B$23,2,0)</f>
        <v>11.62</v>
      </c>
    </row>
    <row r="37" spans="1:5" x14ac:dyDescent="0.2">
      <c r="A37" t="s">
        <v>6</v>
      </c>
      <c r="B37" s="5">
        <v>3</v>
      </c>
      <c r="D37" t="s">
        <v>123</v>
      </c>
      <c r="E37" s="49">
        <f>E35*E36</f>
        <v>3.9043199999999998</v>
      </c>
    </row>
    <row r="38" spans="1:5" x14ac:dyDescent="0.2">
      <c r="A38" t="s">
        <v>7</v>
      </c>
      <c r="B38" s="6">
        <v>170</v>
      </c>
      <c r="D38" t="s">
        <v>124</v>
      </c>
      <c r="E38" s="50">
        <f>(E37*B37+E34)*IF($B$3&gt;4,1,0)</f>
        <v>0</v>
      </c>
    </row>
    <row r="40" spans="1:5" x14ac:dyDescent="0.2">
      <c r="D40" s="3" t="s">
        <v>114</v>
      </c>
      <c r="E40" s="2"/>
    </row>
    <row r="41" spans="1:5" x14ac:dyDescent="0.2">
      <c r="D41" t="s">
        <v>114</v>
      </c>
      <c r="E41" s="51">
        <f>E10+E17+E24+E31+E38</f>
        <v>40.312960000000004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F3813-27CB-FA41-BD16-265E68AEBEBE}">
  <dimension ref="A1:G48"/>
  <sheetViews>
    <sheetView workbookViewId="0">
      <selection activeCell="E7" sqref="E7:E12"/>
    </sheetView>
  </sheetViews>
  <sheetFormatPr baseColWidth="10" defaultRowHeight="16" x14ac:dyDescent="0.2"/>
  <cols>
    <col min="1" max="1" width="36.33203125" customWidth="1"/>
    <col min="2" max="2" width="27.1640625" customWidth="1"/>
    <col min="3" max="3" width="20.1640625" customWidth="1"/>
    <col min="4" max="4" width="8.83203125" customWidth="1"/>
    <col min="5" max="5" width="26" customWidth="1"/>
    <col min="6" max="6" width="26" style="31" customWidth="1"/>
    <col min="7" max="7" width="24.83203125" customWidth="1"/>
  </cols>
  <sheetData>
    <row r="1" spans="1:7" s="2" customFormat="1" ht="48" customHeight="1" x14ac:dyDescent="0.2">
      <c r="A1" s="26" t="s">
        <v>43</v>
      </c>
      <c r="B1" s="26" t="s">
        <v>42</v>
      </c>
      <c r="C1" s="26" t="s">
        <v>44</v>
      </c>
      <c r="D1" s="27" t="s">
        <v>45</v>
      </c>
      <c r="E1" s="27" t="s">
        <v>47</v>
      </c>
      <c r="F1" s="30" t="s">
        <v>46</v>
      </c>
      <c r="G1" s="35" t="s">
        <v>64</v>
      </c>
    </row>
    <row r="2" spans="1:7" x14ac:dyDescent="0.2">
      <c r="A2" t="s">
        <v>48</v>
      </c>
      <c r="B2" t="s">
        <v>0</v>
      </c>
      <c r="C2" t="s">
        <v>50</v>
      </c>
      <c r="D2">
        <v>1</v>
      </c>
      <c r="E2">
        <v>1</v>
      </c>
      <c r="F2" s="31">
        <v>1</v>
      </c>
    </row>
    <row r="3" spans="1:7" x14ac:dyDescent="0.2">
      <c r="D3">
        <v>2</v>
      </c>
      <c r="E3">
        <v>2</v>
      </c>
      <c r="F3" s="31">
        <v>2</v>
      </c>
    </row>
    <row r="4" spans="1:7" x14ac:dyDescent="0.2">
      <c r="D4">
        <v>3</v>
      </c>
      <c r="E4">
        <v>3</v>
      </c>
      <c r="F4" s="31">
        <v>3</v>
      </c>
    </row>
    <row r="5" spans="1:7" x14ac:dyDescent="0.2">
      <c r="D5">
        <v>4</v>
      </c>
      <c r="E5">
        <v>4</v>
      </c>
      <c r="F5" s="31">
        <v>4</v>
      </c>
    </row>
    <row r="6" spans="1:7" s="2" customFormat="1" x14ac:dyDescent="0.2">
      <c r="D6" s="2">
        <v>5</v>
      </c>
      <c r="E6" s="2">
        <v>5</v>
      </c>
      <c r="F6" s="32">
        <v>5</v>
      </c>
    </row>
    <row r="7" spans="1:7" x14ac:dyDescent="0.2">
      <c r="A7" t="s">
        <v>49</v>
      </c>
      <c r="B7" t="s">
        <v>3</v>
      </c>
      <c r="C7" t="s">
        <v>50</v>
      </c>
      <c r="D7" s="28">
        <v>1</v>
      </c>
      <c r="E7" s="28">
        <v>1576</v>
      </c>
      <c r="F7" s="33" t="s">
        <v>51</v>
      </c>
    </row>
    <row r="8" spans="1:7" x14ac:dyDescent="0.2">
      <c r="D8" s="28">
        <v>2</v>
      </c>
      <c r="E8" s="28">
        <v>1840</v>
      </c>
      <c r="F8" s="33" t="s">
        <v>52</v>
      </c>
    </row>
    <row r="9" spans="1:7" x14ac:dyDescent="0.2">
      <c r="D9" s="28">
        <v>3</v>
      </c>
      <c r="E9" s="28">
        <v>1972</v>
      </c>
      <c r="F9" s="33" t="s">
        <v>53</v>
      </c>
    </row>
    <row r="10" spans="1:7" x14ac:dyDescent="0.2">
      <c r="D10" s="28">
        <v>4</v>
      </c>
      <c r="E10" s="28">
        <v>2500</v>
      </c>
      <c r="F10" s="33" t="s">
        <v>54</v>
      </c>
    </row>
    <row r="11" spans="1:7" x14ac:dyDescent="0.2">
      <c r="D11" s="28">
        <v>5</v>
      </c>
      <c r="E11" s="28">
        <v>3028</v>
      </c>
      <c r="F11" s="33" t="s">
        <v>55</v>
      </c>
    </row>
    <row r="12" spans="1:7" s="2" customFormat="1" x14ac:dyDescent="0.2">
      <c r="D12" s="29">
        <v>6</v>
      </c>
      <c r="E12" s="29">
        <v>3424</v>
      </c>
      <c r="F12" s="34" t="s">
        <v>56</v>
      </c>
    </row>
    <row r="13" spans="1:7" x14ac:dyDescent="0.2">
      <c r="A13" t="s">
        <v>57</v>
      </c>
      <c r="B13" t="s">
        <v>4</v>
      </c>
      <c r="C13" t="s">
        <v>50</v>
      </c>
      <c r="D13" s="28">
        <v>1</v>
      </c>
      <c r="E13" s="28">
        <v>320</v>
      </c>
      <c r="F13" s="33" t="s">
        <v>58</v>
      </c>
    </row>
    <row r="14" spans="1:7" x14ac:dyDescent="0.2">
      <c r="D14" s="28">
        <v>2</v>
      </c>
      <c r="E14" s="28">
        <v>400</v>
      </c>
      <c r="F14" s="33" t="s">
        <v>59</v>
      </c>
    </row>
    <row r="15" spans="1:7" x14ac:dyDescent="0.2">
      <c r="D15" s="28">
        <v>3</v>
      </c>
      <c r="E15" s="28">
        <v>500</v>
      </c>
      <c r="F15" s="33" t="s">
        <v>60</v>
      </c>
    </row>
    <row r="16" spans="1:7" x14ac:dyDescent="0.2">
      <c r="D16" s="28">
        <v>4</v>
      </c>
      <c r="E16" s="28">
        <v>600</v>
      </c>
      <c r="F16" s="33" t="s">
        <v>61</v>
      </c>
    </row>
    <row r="17" spans="1:6" x14ac:dyDescent="0.2">
      <c r="D17" s="28">
        <v>5</v>
      </c>
      <c r="E17" s="28">
        <v>700</v>
      </c>
      <c r="F17" s="33" t="s">
        <v>62</v>
      </c>
    </row>
    <row r="18" spans="1:6" s="2" customFormat="1" x14ac:dyDescent="0.2">
      <c r="D18" s="29">
        <v>6</v>
      </c>
      <c r="E18" s="29">
        <v>800</v>
      </c>
      <c r="F18" s="34" t="s">
        <v>63</v>
      </c>
    </row>
    <row r="19" spans="1:6" x14ac:dyDescent="0.2">
      <c r="A19" t="s">
        <v>64</v>
      </c>
      <c r="B19" t="s">
        <v>5</v>
      </c>
      <c r="C19" t="s">
        <v>50</v>
      </c>
      <c r="D19" s="28">
        <v>1</v>
      </c>
      <c r="E19" s="28">
        <v>900</v>
      </c>
      <c r="F19" s="33" t="s">
        <v>65</v>
      </c>
    </row>
    <row r="20" spans="1:6" x14ac:dyDescent="0.2">
      <c r="D20" s="28">
        <v>2</v>
      </c>
      <c r="E20" s="28">
        <v>1050</v>
      </c>
      <c r="F20" s="33" t="s">
        <v>66</v>
      </c>
    </row>
    <row r="21" spans="1:6" x14ac:dyDescent="0.2">
      <c r="D21" s="28">
        <v>3</v>
      </c>
      <c r="E21" s="28">
        <v>1200</v>
      </c>
      <c r="F21" s="33" t="s">
        <v>67</v>
      </c>
    </row>
    <row r="22" spans="1:6" x14ac:dyDescent="0.2">
      <c r="D22" s="28">
        <v>4</v>
      </c>
      <c r="E22" s="28">
        <v>1350</v>
      </c>
      <c r="F22" s="33" t="s">
        <v>68</v>
      </c>
    </row>
    <row r="23" spans="1:6" x14ac:dyDescent="0.2">
      <c r="D23" s="28">
        <v>5</v>
      </c>
      <c r="E23" s="28">
        <v>1500</v>
      </c>
      <c r="F23" s="33" t="s">
        <v>69</v>
      </c>
    </row>
    <row r="24" spans="1:6" s="2" customFormat="1" x14ac:dyDescent="0.2">
      <c r="D24" s="29">
        <v>6</v>
      </c>
      <c r="E24" s="29">
        <v>1800</v>
      </c>
      <c r="F24" s="34" t="s">
        <v>70</v>
      </c>
    </row>
    <row r="25" spans="1:6" x14ac:dyDescent="0.2">
      <c r="A25" t="s">
        <v>71</v>
      </c>
      <c r="B25" t="s">
        <v>6</v>
      </c>
      <c r="C25" t="s">
        <v>50</v>
      </c>
      <c r="D25" s="28">
        <v>1</v>
      </c>
      <c r="E25" s="28">
        <v>3</v>
      </c>
      <c r="F25" s="33">
        <v>3</v>
      </c>
    </row>
    <row r="26" spans="1:6" x14ac:dyDescent="0.2">
      <c r="D26" s="28">
        <v>2</v>
      </c>
      <c r="E26" s="28">
        <v>4</v>
      </c>
      <c r="F26" s="33">
        <v>4</v>
      </c>
    </row>
    <row r="27" spans="1:6" x14ac:dyDescent="0.2">
      <c r="D27" s="28">
        <v>3</v>
      </c>
      <c r="E27" s="28">
        <v>5</v>
      </c>
      <c r="F27" s="33">
        <v>5</v>
      </c>
    </row>
    <row r="28" spans="1:6" x14ac:dyDescent="0.2">
      <c r="D28" s="28">
        <v>4</v>
      </c>
      <c r="E28" s="28">
        <v>6</v>
      </c>
      <c r="F28" s="33">
        <v>6</v>
      </c>
    </row>
    <row r="29" spans="1:6" x14ac:dyDescent="0.2">
      <c r="D29" s="28">
        <v>5</v>
      </c>
      <c r="E29" s="28">
        <v>7</v>
      </c>
      <c r="F29" s="33">
        <v>7</v>
      </c>
    </row>
    <row r="30" spans="1:6" x14ac:dyDescent="0.2">
      <c r="D30" s="28">
        <v>6</v>
      </c>
      <c r="E30" s="28">
        <v>8</v>
      </c>
      <c r="F30" s="33">
        <v>8</v>
      </c>
    </row>
    <row r="31" spans="1:6" x14ac:dyDescent="0.2">
      <c r="D31" s="28">
        <v>7</v>
      </c>
      <c r="E31" s="28">
        <v>9</v>
      </c>
      <c r="F31" s="33">
        <v>9</v>
      </c>
    </row>
    <row r="32" spans="1:6" x14ac:dyDescent="0.2">
      <c r="D32" s="28">
        <v>8</v>
      </c>
      <c r="E32" s="28">
        <v>10</v>
      </c>
      <c r="F32" s="33">
        <v>10</v>
      </c>
    </row>
    <row r="33" spans="1:7" x14ac:dyDescent="0.2">
      <c r="D33" s="28">
        <v>9</v>
      </c>
      <c r="E33" s="28">
        <v>11</v>
      </c>
      <c r="F33" s="33">
        <v>11</v>
      </c>
    </row>
    <row r="34" spans="1:7" x14ac:dyDescent="0.2">
      <c r="D34" s="28">
        <v>10</v>
      </c>
      <c r="E34" s="28">
        <v>12</v>
      </c>
      <c r="F34" s="33">
        <v>12</v>
      </c>
    </row>
    <row r="35" spans="1:7" x14ac:dyDescent="0.2">
      <c r="D35" s="28">
        <v>11</v>
      </c>
      <c r="E35" s="28">
        <v>13</v>
      </c>
      <c r="F35" s="33">
        <v>13</v>
      </c>
    </row>
    <row r="36" spans="1:7" s="2" customFormat="1" x14ac:dyDescent="0.2">
      <c r="D36" s="29">
        <v>12</v>
      </c>
      <c r="E36" s="29">
        <v>14</v>
      </c>
      <c r="F36" s="34">
        <v>14</v>
      </c>
    </row>
    <row r="37" spans="1:7" x14ac:dyDescent="0.2">
      <c r="A37" t="s">
        <v>83</v>
      </c>
      <c r="B37" t="s">
        <v>7</v>
      </c>
      <c r="C37" t="s">
        <v>50</v>
      </c>
      <c r="D37" s="28">
        <v>1</v>
      </c>
      <c r="E37" s="28">
        <v>145</v>
      </c>
      <c r="F37" s="33" t="s">
        <v>72</v>
      </c>
      <c r="G37" s="36">
        <v>5</v>
      </c>
    </row>
    <row r="38" spans="1:7" x14ac:dyDescent="0.2">
      <c r="D38" s="28">
        <v>2</v>
      </c>
      <c r="E38" s="28">
        <v>150</v>
      </c>
      <c r="F38" s="33" t="s">
        <v>73</v>
      </c>
      <c r="G38" s="36" t="s">
        <v>84</v>
      </c>
    </row>
    <row r="39" spans="1:7" x14ac:dyDescent="0.2">
      <c r="D39" s="28">
        <v>3</v>
      </c>
      <c r="E39" s="28">
        <v>170</v>
      </c>
      <c r="F39" s="33" t="s">
        <v>74</v>
      </c>
      <c r="G39" s="36">
        <v>2</v>
      </c>
    </row>
    <row r="40" spans="1:7" x14ac:dyDescent="0.2">
      <c r="D40" s="28">
        <v>4</v>
      </c>
      <c r="E40" s="28">
        <v>175</v>
      </c>
      <c r="F40" s="33" t="s">
        <v>75</v>
      </c>
      <c r="G40" s="36">
        <v>5</v>
      </c>
    </row>
    <row r="41" spans="1:7" x14ac:dyDescent="0.2">
      <c r="D41" s="28">
        <v>5</v>
      </c>
      <c r="E41" s="28">
        <v>200</v>
      </c>
      <c r="F41" s="33" t="s">
        <v>76</v>
      </c>
      <c r="G41" s="36">
        <v>1</v>
      </c>
    </row>
    <row r="42" spans="1:7" x14ac:dyDescent="0.2">
      <c r="D42" s="28">
        <v>6</v>
      </c>
      <c r="E42" s="28">
        <v>205</v>
      </c>
      <c r="F42" s="33" t="s">
        <v>77</v>
      </c>
      <c r="G42" s="36" t="s">
        <v>85</v>
      </c>
    </row>
    <row r="43" spans="1:7" x14ac:dyDescent="0.2">
      <c r="D43" s="28">
        <v>7</v>
      </c>
      <c r="E43" s="28">
        <v>275</v>
      </c>
      <c r="F43" s="33" t="s">
        <v>78</v>
      </c>
      <c r="G43" s="36">
        <v>3</v>
      </c>
    </row>
    <row r="44" spans="1:7" x14ac:dyDescent="0.2">
      <c r="D44" s="28">
        <v>8</v>
      </c>
      <c r="E44" s="28">
        <v>280</v>
      </c>
      <c r="F44" s="33" t="s">
        <v>79</v>
      </c>
      <c r="G44" s="36">
        <v>1</v>
      </c>
    </row>
    <row r="45" spans="1:7" x14ac:dyDescent="0.2">
      <c r="D45" s="28">
        <v>9</v>
      </c>
      <c r="E45" s="28">
        <v>305</v>
      </c>
      <c r="F45" s="33" t="s">
        <v>80</v>
      </c>
      <c r="G45" s="36">
        <v>1</v>
      </c>
    </row>
    <row r="46" spans="1:7" x14ac:dyDescent="0.2">
      <c r="D46" s="28">
        <v>10</v>
      </c>
      <c r="E46" s="28">
        <v>310</v>
      </c>
      <c r="F46" s="33" t="s">
        <v>81</v>
      </c>
      <c r="G46" s="36">
        <v>6</v>
      </c>
    </row>
    <row r="47" spans="1:7" s="24" customFormat="1" x14ac:dyDescent="0.2">
      <c r="D47" s="28">
        <v>11</v>
      </c>
      <c r="E47" s="28">
        <v>320</v>
      </c>
      <c r="F47" s="33" t="s">
        <v>82</v>
      </c>
      <c r="G47" s="37">
        <v>3</v>
      </c>
    </row>
    <row r="48" spans="1:7" s="2" customFormat="1" x14ac:dyDescent="0.2">
      <c r="D48" s="2">
        <v>12</v>
      </c>
      <c r="E48" s="29">
        <v>350</v>
      </c>
      <c r="F48" s="34" t="s">
        <v>86</v>
      </c>
      <c r="G48" s="38">
        <v>5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5FD9C-0653-1749-80C7-362F0A682467}">
  <dimension ref="A1:AA31"/>
  <sheetViews>
    <sheetView workbookViewId="0">
      <selection activeCell="M10" sqref="M10"/>
    </sheetView>
  </sheetViews>
  <sheetFormatPr baseColWidth="10" defaultRowHeight="16" x14ac:dyDescent="0.2"/>
  <cols>
    <col min="1" max="1" width="16.1640625" customWidth="1"/>
    <col min="2" max="2" width="28.5" customWidth="1"/>
    <col min="3" max="3" width="42" customWidth="1"/>
    <col min="4" max="4" width="20.5" style="31" customWidth="1"/>
    <col min="5" max="5" width="20.5" customWidth="1"/>
    <col min="6" max="6" width="19.6640625" style="31" customWidth="1"/>
    <col min="7" max="7" width="16.1640625" customWidth="1"/>
    <col min="8" max="8" width="21.6640625" style="31" customWidth="1"/>
    <col min="9" max="9" width="35.1640625" customWidth="1"/>
    <col min="10" max="10" width="27.83203125" customWidth="1"/>
    <col min="11" max="11" width="18" style="31" customWidth="1"/>
    <col min="12" max="12" width="31.6640625" customWidth="1"/>
    <col min="13" max="13" width="19.6640625" style="31" customWidth="1"/>
    <col min="14" max="14" width="20.33203125" customWidth="1"/>
    <col min="15" max="15" width="19" style="31" customWidth="1"/>
    <col min="16" max="16" width="18.83203125" customWidth="1"/>
    <col min="17" max="17" width="19.33203125" style="31" customWidth="1"/>
    <col min="18" max="18" width="22.33203125" customWidth="1"/>
    <col min="19" max="19" width="21.33203125" style="31" customWidth="1"/>
    <col min="20" max="20" width="23.6640625" customWidth="1"/>
    <col min="21" max="21" width="16.5" style="31" customWidth="1"/>
    <col min="22" max="22" width="19.6640625" customWidth="1"/>
    <col min="23" max="23" width="17.83203125" style="31" customWidth="1"/>
    <col min="24" max="24" width="14.33203125" customWidth="1"/>
    <col min="25" max="25" width="13.33203125" customWidth="1"/>
    <col min="26" max="26" width="15.5" style="31" customWidth="1"/>
  </cols>
  <sheetData>
    <row r="1" spans="1:27" s="8" customFormat="1" ht="60" customHeight="1" x14ac:dyDescent="0.15">
      <c r="A1" s="20" t="s">
        <v>33</v>
      </c>
      <c r="B1" s="20" t="s">
        <v>34</v>
      </c>
      <c r="C1" s="20" t="s">
        <v>35</v>
      </c>
      <c r="D1" s="21" t="s">
        <v>12</v>
      </c>
      <c r="E1" s="22" t="s">
        <v>15</v>
      </c>
      <c r="F1" s="23" t="s">
        <v>16</v>
      </c>
      <c r="G1" s="23" t="s">
        <v>14</v>
      </c>
      <c r="H1" s="23" t="s">
        <v>13</v>
      </c>
      <c r="I1" s="9" t="s">
        <v>38</v>
      </c>
      <c r="J1" s="9" t="s">
        <v>17</v>
      </c>
      <c r="K1" s="10" t="s">
        <v>18</v>
      </c>
      <c r="L1" s="11" t="s">
        <v>19</v>
      </c>
      <c r="M1" s="12" t="s">
        <v>39</v>
      </c>
      <c r="N1" s="13" t="s">
        <v>20</v>
      </c>
      <c r="O1" s="14" t="s">
        <v>21</v>
      </c>
      <c r="P1" s="15" t="s">
        <v>22</v>
      </c>
      <c r="Q1" s="12" t="s">
        <v>23</v>
      </c>
      <c r="R1" s="17" t="s">
        <v>40</v>
      </c>
      <c r="S1" s="16" t="s">
        <v>24</v>
      </c>
      <c r="T1" s="17" t="s">
        <v>41</v>
      </c>
      <c r="U1" s="16" t="s">
        <v>25</v>
      </c>
      <c r="V1" s="17" t="s">
        <v>26</v>
      </c>
      <c r="W1" s="16" t="s">
        <v>27</v>
      </c>
      <c r="X1" s="18" t="s">
        <v>29</v>
      </c>
      <c r="Y1" s="18" t="s">
        <v>30</v>
      </c>
      <c r="Z1" s="19" t="s">
        <v>28</v>
      </c>
      <c r="AA1" s="7"/>
    </row>
    <row r="2" spans="1:27" x14ac:dyDescent="0.2">
      <c r="A2" t="s">
        <v>31</v>
      </c>
      <c r="B2" t="s">
        <v>2</v>
      </c>
      <c r="C2" t="s">
        <v>32</v>
      </c>
      <c r="E2" s="25"/>
      <c r="F2" s="39"/>
      <c r="G2" t="s">
        <v>36</v>
      </c>
      <c r="H2" s="39"/>
      <c r="I2" t="s">
        <v>37</v>
      </c>
      <c r="J2" t="s">
        <v>0</v>
      </c>
      <c r="L2" t="s">
        <v>48</v>
      </c>
      <c r="M2" s="31">
        <v>2</v>
      </c>
      <c r="N2" s="25"/>
      <c r="O2" s="39"/>
      <c r="Q2" s="39"/>
      <c r="R2">
        <v>1</v>
      </c>
      <c r="T2" t="s">
        <v>93</v>
      </c>
      <c r="U2" s="31" t="s">
        <v>92</v>
      </c>
      <c r="X2">
        <v>6</v>
      </c>
      <c r="Y2">
        <v>4</v>
      </c>
      <c r="Z2" s="31">
        <v>8</v>
      </c>
    </row>
    <row r="3" spans="1:27" x14ac:dyDescent="0.2">
      <c r="I3" s="40" t="s">
        <v>87</v>
      </c>
      <c r="J3" t="s">
        <v>3</v>
      </c>
      <c r="L3" s="40" t="s">
        <v>49</v>
      </c>
      <c r="R3">
        <v>1</v>
      </c>
      <c r="T3" t="s">
        <v>1</v>
      </c>
      <c r="U3" s="31" t="s">
        <v>92</v>
      </c>
      <c r="X3">
        <v>6</v>
      </c>
      <c r="Y3">
        <v>4</v>
      </c>
      <c r="Z3" s="41">
        <v>8</v>
      </c>
    </row>
    <row r="4" spans="1:27" x14ac:dyDescent="0.2">
      <c r="I4" s="40" t="s">
        <v>88</v>
      </c>
      <c r="J4" t="s">
        <v>4</v>
      </c>
      <c r="L4" s="40" t="s">
        <v>57</v>
      </c>
      <c r="R4">
        <v>1</v>
      </c>
      <c r="T4" t="s">
        <v>1</v>
      </c>
      <c r="U4" s="31" t="s">
        <v>92</v>
      </c>
      <c r="X4">
        <v>6</v>
      </c>
      <c r="Y4">
        <v>4</v>
      </c>
    </row>
    <row r="5" spans="1:27" x14ac:dyDescent="0.2">
      <c r="I5" s="40" t="s">
        <v>89</v>
      </c>
      <c r="J5" t="s">
        <v>5</v>
      </c>
      <c r="L5" s="40" t="s">
        <v>64</v>
      </c>
      <c r="R5">
        <v>1</v>
      </c>
      <c r="T5" t="s">
        <v>1</v>
      </c>
      <c r="U5" s="31" t="s">
        <v>92</v>
      </c>
      <c r="X5">
        <v>6</v>
      </c>
      <c r="Y5">
        <v>4</v>
      </c>
    </row>
    <row r="6" spans="1:27" x14ac:dyDescent="0.2">
      <c r="I6" s="40" t="s">
        <v>90</v>
      </c>
      <c r="J6" t="s">
        <v>6</v>
      </c>
      <c r="L6" s="40" t="s">
        <v>71</v>
      </c>
      <c r="R6">
        <v>1</v>
      </c>
      <c r="T6" t="s">
        <v>1</v>
      </c>
      <c r="U6" s="31" t="s">
        <v>92</v>
      </c>
      <c r="X6">
        <v>6</v>
      </c>
      <c r="Y6">
        <v>4</v>
      </c>
    </row>
    <row r="7" spans="1:27" s="24" customFormat="1" x14ac:dyDescent="0.2">
      <c r="D7" s="31"/>
      <c r="F7" s="31"/>
      <c r="H7" s="31"/>
      <c r="I7" s="40" t="s">
        <v>91</v>
      </c>
      <c r="J7" s="24" t="s">
        <v>7</v>
      </c>
      <c r="K7" s="31"/>
      <c r="L7" s="40" t="s">
        <v>83</v>
      </c>
      <c r="M7" s="31"/>
      <c r="O7" s="31"/>
      <c r="Q7" s="31"/>
      <c r="R7" s="24">
        <v>1</v>
      </c>
      <c r="S7" s="31"/>
      <c r="T7" t="s">
        <v>1</v>
      </c>
      <c r="U7" s="31" t="s">
        <v>92</v>
      </c>
      <c r="W7" s="31"/>
      <c r="X7">
        <v>6</v>
      </c>
      <c r="Y7">
        <v>4</v>
      </c>
      <c r="Z7" s="31"/>
    </row>
    <row r="8" spans="1:27" x14ac:dyDescent="0.2">
      <c r="I8" s="40" t="s">
        <v>94</v>
      </c>
      <c r="J8" t="s">
        <v>3</v>
      </c>
      <c r="L8" s="40" t="s">
        <v>49</v>
      </c>
      <c r="R8">
        <v>1</v>
      </c>
      <c r="T8" t="s">
        <v>8</v>
      </c>
      <c r="U8" s="31" t="s">
        <v>92</v>
      </c>
      <c r="V8" t="b">
        <f>IF('Inputs &amp; Outputs'!$B$3&gt;1,TRUE,FALSE)</f>
        <v>0</v>
      </c>
      <c r="X8">
        <v>6</v>
      </c>
      <c r="Y8">
        <v>4</v>
      </c>
      <c r="Z8" s="41">
        <v>8</v>
      </c>
    </row>
    <row r="9" spans="1:27" x14ac:dyDescent="0.2">
      <c r="I9" s="40" t="s">
        <v>95</v>
      </c>
      <c r="J9" t="s">
        <v>4</v>
      </c>
      <c r="L9" s="40" t="s">
        <v>57</v>
      </c>
      <c r="R9">
        <v>1</v>
      </c>
      <c r="T9" t="s">
        <v>8</v>
      </c>
      <c r="U9" s="31" t="s">
        <v>92</v>
      </c>
      <c r="V9" t="b">
        <f>IF('Inputs &amp; Outputs'!$B$3&gt;1,TRUE,FALSE)</f>
        <v>0</v>
      </c>
      <c r="X9">
        <v>6</v>
      </c>
      <c r="Y9">
        <v>4</v>
      </c>
    </row>
    <row r="10" spans="1:27" x14ac:dyDescent="0.2">
      <c r="I10" s="40" t="s">
        <v>96</v>
      </c>
      <c r="J10" t="s">
        <v>5</v>
      </c>
      <c r="L10" s="40" t="s">
        <v>64</v>
      </c>
      <c r="R10">
        <v>1</v>
      </c>
      <c r="T10" t="s">
        <v>8</v>
      </c>
      <c r="U10" s="31" t="s">
        <v>92</v>
      </c>
      <c r="V10" t="b">
        <f>IF('Inputs &amp; Outputs'!$B$3&gt;1,TRUE,FALSE)</f>
        <v>0</v>
      </c>
      <c r="X10">
        <v>6</v>
      </c>
      <c r="Y10">
        <v>4</v>
      </c>
    </row>
    <row r="11" spans="1:27" x14ac:dyDescent="0.2">
      <c r="I11" s="40" t="s">
        <v>97</v>
      </c>
      <c r="J11" t="s">
        <v>6</v>
      </c>
      <c r="L11" s="40" t="s">
        <v>71</v>
      </c>
      <c r="R11">
        <v>1</v>
      </c>
      <c r="T11" t="s">
        <v>8</v>
      </c>
      <c r="U11" s="31" t="s">
        <v>92</v>
      </c>
      <c r="V11" t="b">
        <f>IF('Inputs &amp; Outputs'!$B$3&gt;1,TRUE,FALSE)</f>
        <v>0</v>
      </c>
      <c r="X11">
        <v>6</v>
      </c>
      <c r="Y11">
        <v>4</v>
      </c>
    </row>
    <row r="12" spans="1:27" s="24" customFormat="1" x14ac:dyDescent="0.2">
      <c r="D12" s="31"/>
      <c r="F12" s="31"/>
      <c r="H12" s="31"/>
      <c r="I12" s="40" t="s">
        <v>98</v>
      </c>
      <c r="J12" s="24" t="s">
        <v>7</v>
      </c>
      <c r="K12" s="31"/>
      <c r="L12" s="40" t="s">
        <v>83</v>
      </c>
      <c r="M12" s="31"/>
      <c r="O12" s="31"/>
      <c r="Q12" s="31"/>
      <c r="R12" s="24">
        <v>1</v>
      </c>
      <c r="S12" s="31"/>
      <c r="T12" t="s">
        <v>8</v>
      </c>
      <c r="U12" s="31" t="s">
        <v>92</v>
      </c>
      <c r="V12" t="b">
        <f>IF('Inputs &amp; Outputs'!$B$3&gt;1,TRUE,FALSE)</f>
        <v>0</v>
      </c>
      <c r="W12" s="31"/>
      <c r="X12">
        <v>6</v>
      </c>
      <c r="Y12">
        <v>4</v>
      </c>
      <c r="Z12" s="31"/>
    </row>
    <row r="13" spans="1:27" x14ac:dyDescent="0.2">
      <c r="I13" s="40" t="s">
        <v>99</v>
      </c>
      <c r="J13" t="s">
        <v>3</v>
      </c>
      <c r="L13" s="40" t="s">
        <v>49</v>
      </c>
      <c r="R13">
        <v>1</v>
      </c>
      <c r="T13" t="s">
        <v>9</v>
      </c>
      <c r="U13" s="31" t="s">
        <v>92</v>
      </c>
      <c r="V13" t="b">
        <f>IF('Inputs &amp; Outputs'!$B$3&gt;2,TRUE,FALSE)</f>
        <v>0</v>
      </c>
      <c r="X13">
        <v>6</v>
      </c>
      <c r="Y13">
        <v>4</v>
      </c>
      <c r="Z13" s="41">
        <v>8</v>
      </c>
    </row>
    <row r="14" spans="1:27" x14ac:dyDescent="0.2">
      <c r="I14" s="40" t="s">
        <v>100</v>
      </c>
      <c r="J14" t="s">
        <v>4</v>
      </c>
      <c r="L14" s="40" t="s">
        <v>57</v>
      </c>
      <c r="R14">
        <v>1</v>
      </c>
      <c r="T14" t="s">
        <v>9</v>
      </c>
      <c r="U14" s="31" t="s">
        <v>92</v>
      </c>
      <c r="V14" t="b">
        <f>IF('Inputs &amp; Outputs'!$B$3&gt;2,TRUE,FALSE)</f>
        <v>0</v>
      </c>
      <c r="X14">
        <v>6</v>
      </c>
      <c r="Y14">
        <v>4</v>
      </c>
    </row>
    <row r="15" spans="1:27" x14ac:dyDescent="0.2">
      <c r="I15" s="40" t="s">
        <v>101</v>
      </c>
      <c r="J15" t="s">
        <v>5</v>
      </c>
      <c r="L15" s="40" t="s">
        <v>64</v>
      </c>
      <c r="R15">
        <v>1</v>
      </c>
      <c r="T15" t="s">
        <v>9</v>
      </c>
      <c r="U15" s="31" t="s">
        <v>92</v>
      </c>
      <c r="V15" t="b">
        <f>IF('Inputs &amp; Outputs'!$B$3&gt;2,TRUE,FALSE)</f>
        <v>0</v>
      </c>
      <c r="X15">
        <v>6</v>
      </c>
      <c r="Y15">
        <v>4</v>
      </c>
    </row>
    <row r="16" spans="1:27" x14ac:dyDescent="0.2">
      <c r="I16" s="40" t="s">
        <v>102</v>
      </c>
      <c r="J16" t="s">
        <v>6</v>
      </c>
      <c r="L16" s="40" t="s">
        <v>71</v>
      </c>
      <c r="R16">
        <v>1</v>
      </c>
      <c r="T16" t="s">
        <v>9</v>
      </c>
      <c r="U16" s="31" t="s">
        <v>92</v>
      </c>
      <c r="V16" t="b">
        <f>IF('Inputs &amp; Outputs'!$B$3&gt;2,TRUE,FALSE)</f>
        <v>0</v>
      </c>
      <c r="X16">
        <v>6</v>
      </c>
      <c r="Y16">
        <v>4</v>
      </c>
    </row>
    <row r="17" spans="4:26" s="24" customFormat="1" x14ac:dyDescent="0.2">
      <c r="D17" s="31"/>
      <c r="F17" s="31"/>
      <c r="H17" s="31"/>
      <c r="I17" s="40" t="s">
        <v>103</v>
      </c>
      <c r="J17" s="24" t="s">
        <v>7</v>
      </c>
      <c r="K17" s="31"/>
      <c r="L17" s="40" t="s">
        <v>83</v>
      </c>
      <c r="M17" s="31"/>
      <c r="O17" s="31"/>
      <c r="Q17" s="31"/>
      <c r="R17" s="24">
        <v>1</v>
      </c>
      <c r="S17" s="31"/>
      <c r="T17" t="s">
        <v>9</v>
      </c>
      <c r="U17" s="31" t="s">
        <v>92</v>
      </c>
      <c r="V17" t="b">
        <f>IF('Inputs &amp; Outputs'!$B$3&gt;2,TRUE,FALSE)</f>
        <v>0</v>
      </c>
      <c r="W17" s="31"/>
      <c r="X17">
        <v>6</v>
      </c>
      <c r="Y17">
        <v>4</v>
      </c>
      <c r="Z17" s="31"/>
    </row>
    <row r="18" spans="4:26" x14ac:dyDescent="0.2">
      <c r="I18" s="40" t="s">
        <v>104</v>
      </c>
      <c r="J18" t="s">
        <v>3</v>
      </c>
      <c r="L18" s="40" t="s">
        <v>49</v>
      </c>
      <c r="R18">
        <v>1</v>
      </c>
      <c r="T18" t="s">
        <v>10</v>
      </c>
      <c r="U18" s="31" t="s">
        <v>92</v>
      </c>
      <c r="V18" t="b">
        <f>IF('Inputs &amp; Outputs'!$B$3&gt;3,TRUE,FALSE)</f>
        <v>0</v>
      </c>
      <c r="X18">
        <v>6</v>
      </c>
      <c r="Y18">
        <v>4</v>
      </c>
      <c r="Z18" s="41">
        <v>8</v>
      </c>
    </row>
    <row r="19" spans="4:26" x14ac:dyDescent="0.2">
      <c r="I19" s="40" t="s">
        <v>105</v>
      </c>
      <c r="J19" t="s">
        <v>4</v>
      </c>
      <c r="L19" s="40" t="s">
        <v>57</v>
      </c>
      <c r="R19">
        <v>1</v>
      </c>
      <c r="T19" t="s">
        <v>10</v>
      </c>
      <c r="U19" s="31" t="s">
        <v>92</v>
      </c>
      <c r="V19" t="b">
        <f>IF('Inputs &amp; Outputs'!$B$3&gt;3,TRUE,FALSE)</f>
        <v>0</v>
      </c>
      <c r="X19">
        <v>6</v>
      </c>
      <c r="Y19">
        <v>4</v>
      </c>
    </row>
    <row r="20" spans="4:26" x14ac:dyDescent="0.2">
      <c r="I20" s="40" t="s">
        <v>106</v>
      </c>
      <c r="J20" t="s">
        <v>5</v>
      </c>
      <c r="L20" s="40" t="s">
        <v>64</v>
      </c>
      <c r="R20">
        <v>1</v>
      </c>
      <c r="T20" t="s">
        <v>10</v>
      </c>
      <c r="U20" s="31" t="s">
        <v>92</v>
      </c>
      <c r="V20" t="b">
        <f>IF('Inputs &amp; Outputs'!$B$3&gt;3,TRUE,FALSE)</f>
        <v>0</v>
      </c>
      <c r="X20">
        <v>6</v>
      </c>
      <c r="Y20">
        <v>4</v>
      </c>
    </row>
    <row r="21" spans="4:26" x14ac:dyDescent="0.2">
      <c r="I21" s="40" t="s">
        <v>107</v>
      </c>
      <c r="J21" t="s">
        <v>6</v>
      </c>
      <c r="L21" s="40" t="s">
        <v>71</v>
      </c>
      <c r="R21">
        <v>1</v>
      </c>
      <c r="T21" t="s">
        <v>10</v>
      </c>
      <c r="U21" s="31" t="s">
        <v>92</v>
      </c>
      <c r="V21" t="b">
        <f>IF('Inputs &amp; Outputs'!$B$3&gt;3,TRUE,FALSE)</f>
        <v>0</v>
      </c>
      <c r="X21">
        <v>6</v>
      </c>
      <c r="Y21">
        <v>4</v>
      </c>
    </row>
    <row r="22" spans="4:26" s="24" customFormat="1" x14ac:dyDescent="0.2">
      <c r="D22" s="31"/>
      <c r="F22" s="31"/>
      <c r="H22" s="31"/>
      <c r="I22" s="40" t="s">
        <v>108</v>
      </c>
      <c r="J22" s="24" t="s">
        <v>7</v>
      </c>
      <c r="K22" s="31"/>
      <c r="L22" s="40" t="s">
        <v>83</v>
      </c>
      <c r="M22" s="31"/>
      <c r="O22" s="31"/>
      <c r="Q22" s="31"/>
      <c r="R22" s="24">
        <v>1</v>
      </c>
      <c r="S22" s="31"/>
      <c r="T22" t="s">
        <v>10</v>
      </c>
      <c r="U22" s="31" t="s">
        <v>92</v>
      </c>
      <c r="V22" t="b">
        <f>IF('Inputs &amp; Outputs'!$B$3&gt;3,TRUE,FALSE)</f>
        <v>0</v>
      </c>
      <c r="W22" s="31"/>
      <c r="X22">
        <v>6</v>
      </c>
      <c r="Y22">
        <v>4</v>
      </c>
      <c r="Z22" s="31"/>
    </row>
    <row r="23" spans="4:26" x14ac:dyDescent="0.2">
      <c r="I23" s="40" t="s">
        <v>109</v>
      </c>
      <c r="J23" t="s">
        <v>3</v>
      </c>
      <c r="L23" s="40" t="s">
        <v>49</v>
      </c>
      <c r="R23">
        <v>1</v>
      </c>
      <c r="T23" t="s">
        <v>11</v>
      </c>
      <c r="U23" s="31" t="s">
        <v>92</v>
      </c>
      <c r="V23" t="b">
        <f>IF('Inputs &amp; Outputs'!$B$3&gt;4,TRUE,FALSE)</f>
        <v>0</v>
      </c>
      <c r="X23">
        <v>6</v>
      </c>
      <c r="Y23">
        <v>4</v>
      </c>
      <c r="Z23" s="41">
        <v>8</v>
      </c>
    </row>
    <row r="24" spans="4:26" x14ac:dyDescent="0.2">
      <c r="I24" s="40" t="s">
        <v>110</v>
      </c>
      <c r="J24" t="s">
        <v>4</v>
      </c>
      <c r="L24" s="40" t="s">
        <v>57</v>
      </c>
      <c r="R24">
        <v>1</v>
      </c>
      <c r="T24" t="s">
        <v>11</v>
      </c>
      <c r="U24" s="31" t="s">
        <v>92</v>
      </c>
      <c r="V24" t="b">
        <f>IF('Inputs &amp; Outputs'!$B$3&gt;4,TRUE,FALSE)</f>
        <v>0</v>
      </c>
      <c r="X24">
        <v>6</v>
      </c>
      <c r="Y24">
        <v>4</v>
      </c>
    </row>
    <row r="25" spans="4:26" x14ac:dyDescent="0.2">
      <c r="I25" s="40" t="s">
        <v>111</v>
      </c>
      <c r="J25" t="s">
        <v>5</v>
      </c>
      <c r="L25" s="40" t="s">
        <v>64</v>
      </c>
      <c r="R25">
        <v>1</v>
      </c>
      <c r="T25" t="s">
        <v>11</v>
      </c>
      <c r="U25" s="31" t="s">
        <v>92</v>
      </c>
      <c r="V25" t="b">
        <f>IF('Inputs &amp; Outputs'!$B$3&gt;4,TRUE,FALSE)</f>
        <v>0</v>
      </c>
      <c r="X25">
        <v>6</v>
      </c>
      <c r="Y25">
        <v>4</v>
      </c>
    </row>
    <row r="26" spans="4:26" x14ac:dyDescent="0.2">
      <c r="I26" s="40" t="s">
        <v>112</v>
      </c>
      <c r="J26" t="s">
        <v>6</v>
      </c>
      <c r="L26" s="40" t="s">
        <v>71</v>
      </c>
      <c r="R26">
        <v>1</v>
      </c>
      <c r="T26" t="s">
        <v>11</v>
      </c>
      <c r="U26" s="31" t="s">
        <v>92</v>
      </c>
      <c r="V26" t="b">
        <f>IF('Inputs &amp; Outputs'!$B$3&gt;4,TRUE,FALSE)</f>
        <v>0</v>
      </c>
      <c r="X26">
        <v>6</v>
      </c>
      <c r="Y26">
        <v>4</v>
      </c>
    </row>
    <row r="27" spans="4:26" s="24" customFormat="1" x14ac:dyDescent="0.2">
      <c r="D27" s="31"/>
      <c r="F27" s="31"/>
      <c r="H27" s="31"/>
      <c r="I27" s="40" t="s">
        <v>113</v>
      </c>
      <c r="J27" s="24" t="s">
        <v>7</v>
      </c>
      <c r="K27" s="31"/>
      <c r="L27" s="40" t="s">
        <v>83</v>
      </c>
      <c r="M27" s="31"/>
      <c r="O27" s="31"/>
      <c r="Q27" s="31"/>
      <c r="R27" s="24">
        <v>1</v>
      </c>
      <c r="S27" s="31"/>
      <c r="T27" t="s">
        <v>11</v>
      </c>
      <c r="U27" s="31" t="s">
        <v>92</v>
      </c>
      <c r="V27" t="b">
        <f>IF('Inputs &amp; Outputs'!$B$3&gt;4,TRUE,FALSE)</f>
        <v>0</v>
      </c>
      <c r="W27" s="31"/>
      <c r="X27">
        <v>6</v>
      </c>
      <c r="Y27">
        <v>4</v>
      </c>
      <c r="Z27" s="31"/>
    </row>
    <row r="28" spans="4:26" x14ac:dyDescent="0.2">
      <c r="I28" s="40" t="s">
        <v>115</v>
      </c>
      <c r="R28" s="28">
        <v>1</v>
      </c>
      <c r="T28" t="s">
        <v>114</v>
      </c>
      <c r="U28" s="31" t="s">
        <v>116</v>
      </c>
      <c r="X28">
        <v>6</v>
      </c>
      <c r="Y28">
        <v>6</v>
      </c>
      <c r="Z28" s="31">
        <v>8</v>
      </c>
    </row>
    <row r="29" spans="4:26" x14ac:dyDescent="0.2">
      <c r="I29" s="40"/>
    </row>
    <row r="30" spans="4:26" x14ac:dyDescent="0.2">
      <c r="I30" s="40"/>
    </row>
    <row r="31" spans="4:26" x14ac:dyDescent="0.2">
      <c r="I31" s="40"/>
    </row>
  </sheetData>
  <conditionalFormatting sqref="R1:U1">
    <cfRule type="cellIs" dxfId="0" priority="1" stopIfTrue="1" operator="equal">
      <formula>1</formula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FB60E-AED3-4942-88C4-9D7B53468A89}">
  <dimension ref="A1:C23"/>
  <sheetViews>
    <sheetView tabSelected="1" workbookViewId="0">
      <selection activeCell="H12" sqref="H12"/>
    </sheetView>
  </sheetViews>
  <sheetFormatPr baseColWidth="10" defaultRowHeight="16" x14ac:dyDescent="0.2"/>
  <cols>
    <col min="1" max="1" width="23.83203125" customWidth="1"/>
    <col min="2" max="2" width="14" customWidth="1"/>
  </cols>
  <sheetData>
    <row r="1" spans="1:3" ht="21" x14ac:dyDescent="0.25">
      <c r="A1" s="43" t="s">
        <v>118</v>
      </c>
    </row>
    <row r="3" spans="1:3" x14ac:dyDescent="0.2">
      <c r="A3" s="3" t="s">
        <v>3</v>
      </c>
      <c r="B3" s="3" t="s">
        <v>117</v>
      </c>
    </row>
    <row r="4" spans="1:3" x14ac:dyDescent="0.2">
      <c r="A4" s="28">
        <v>1576</v>
      </c>
      <c r="B4" s="42">
        <v>18.84</v>
      </c>
      <c r="C4" s="49"/>
    </row>
    <row r="5" spans="1:3" x14ac:dyDescent="0.2">
      <c r="A5" s="28">
        <v>1840</v>
      </c>
      <c r="B5" s="42">
        <v>19.96</v>
      </c>
      <c r="C5" s="49"/>
    </row>
    <row r="6" spans="1:3" x14ac:dyDescent="0.2">
      <c r="A6" s="28">
        <v>1972</v>
      </c>
      <c r="B6" s="42">
        <v>28.6</v>
      </c>
      <c r="C6" s="49"/>
    </row>
    <row r="7" spans="1:3" x14ac:dyDescent="0.2">
      <c r="A7" s="28">
        <v>2500</v>
      </c>
      <c r="B7" s="42">
        <v>33.1</v>
      </c>
      <c r="C7" s="49"/>
    </row>
    <row r="8" spans="1:3" x14ac:dyDescent="0.2">
      <c r="A8" s="28">
        <v>3028</v>
      </c>
      <c r="B8" s="42">
        <v>44.4</v>
      </c>
      <c r="C8" s="49"/>
    </row>
    <row r="9" spans="1:3" x14ac:dyDescent="0.2">
      <c r="A9" s="29">
        <v>3424</v>
      </c>
      <c r="B9" s="44">
        <v>51.36</v>
      </c>
      <c r="C9" s="49"/>
    </row>
    <row r="11" spans="1:3" x14ac:dyDescent="0.2">
      <c r="A11" s="3" t="s">
        <v>7</v>
      </c>
      <c r="B11" s="3" t="s">
        <v>120</v>
      </c>
      <c r="C11" s="45"/>
    </row>
    <row r="12" spans="1:3" x14ac:dyDescent="0.2">
      <c r="A12" s="28">
        <v>145</v>
      </c>
      <c r="B12" s="46">
        <v>10</v>
      </c>
    </row>
    <row r="13" spans="1:3" x14ac:dyDescent="0.2">
      <c r="A13" s="28">
        <v>150</v>
      </c>
      <c r="B13" s="46">
        <v>10.62</v>
      </c>
    </row>
    <row r="14" spans="1:3" x14ac:dyDescent="0.2">
      <c r="A14" s="28">
        <v>170</v>
      </c>
      <c r="B14" s="46">
        <v>11.62</v>
      </c>
    </row>
    <row r="15" spans="1:3" x14ac:dyDescent="0.2">
      <c r="A15" s="28">
        <v>175</v>
      </c>
      <c r="B15" s="46">
        <v>12.22</v>
      </c>
    </row>
    <row r="16" spans="1:3" x14ac:dyDescent="0.2">
      <c r="A16" s="28">
        <v>200</v>
      </c>
      <c r="B16" s="46">
        <v>12.35</v>
      </c>
    </row>
    <row r="17" spans="1:2" x14ac:dyDescent="0.2">
      <c r="A17" s="28">
        <v>205</v>
      </c>
      <c r="B17" s="46">
        <v>12.98</v>
      </c>
    </row>
    <row r="18" spans="1:2" x14ac:dyDescent="0.2">
      <c r="A18" s="28">
        <v>275</v>
      </c>
      <c r="B18" s="46">
        <v>13.55</v>
      </c>
    </row>
    <row r="19" spans="1:2" x14ac:dyDescent="0.2">
      <c r="A19" s="28">
        <v>280</v>
      </c>
      <c r="B19" s="46">
        <v>14.22</v>
      </c>
    </row>
    <row r="20" spans="1:2" x14ac:dyDescent="0.2">
      <c r="A20" s="28">
        <v>305</v>
      </c>
      <c r="B20" s="46">
        <v>14.55</v>
      </c>
    </row>
    <row r="21" spans="1:2" x14ac:dyDescent="0.2">
      <c r="A21" s="28">
        <v>310</v>
      </c>
      <c r="B21" s="46">
        <v>15.66</v>
      </c>
    </row>
    <row r="22" spans="1:2" x14ac:dyDescent="0.2">
      <c r="A22" s="28">
        <v>320</v>
      </c>
      <c r="B22" s="46">
        <v>16.02</v>
      </c>
    </row>
    <row r="23" spans="1:2" x14ac:dyDescent="0.2">
      <c r="A23" s="29">
        <v>350</v>
      </c>
      <c r="B23" s="47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Inputs &amp; Outputs</vt:lpstr>
      <vt:lpstr>def_index_filter</vt:lpstr>
      <vt:lpstr>def_function</vt:lpstr>
      <vt:lpstr>Pricelist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Abel</dc:creator>
  <cp:lastModifiedBy>Andy Abel</cp:lastModifiedBy>
  <dcterms:created xsi:type="dcterms:W3CDTF">2020-08-30T11:59:04Z</dcterms:created>
  <dcterms:modified xsi:type="dcterms:W3CDTF">2020-10-30T13:07:13Z</dcterms:modified>
</cp:coreProperties>
</file>