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/Kalkulio/Examples/"/>
    </mc:Choice>
  </mc:AlternateContent>
  <xr:revisionPtr revIDLastSave="0" documentId="13_ncr:1_{1A3580DF-42B5-574D-B8AA-3F5F904A78F1}" xr6:coauthVersionLast="36" xr6:coauthVersionMax="36" xr10:uidLastSave="{00000000-0000-0000-0000-000000000000}"/>
  <bookViews>
    <workbookView xWindow="420" yWindow="460" windowWidth="10000" windowHeight="14720" xr2:uid="{864C0B65-6AAE-3F48-B572-3F8A5281FD68}"/>
  </bookViews>
  <sheets>
    <sheet name="Form" sheetId="1" r:id="rId1"/>
    <sheet name="def_index_filter" sheetId="2" r:id="rId2"/>
    <sheet name="def_function" sheetId="3" r:id="rId3"/>
    <sheet name="Errors &amp; Warnings" sheetId="4" r:id="rId4"/>
    <sheet name="Materials" sheetId="5" r:id="rId5"/>
    <sheet name="Discount" sheetId="7" r:id="rId6"/>
    <sheet name="Dimensions" sheetId="8" r:id="rId7"/>
    <sheet name="Calculation" sheetId="6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4" l="1"/>
  <c r="C5" i="4" s="1"/>
  <c r="A4" i="4"/>
  <c r="C4" i="4" s="1"/>
  <c r="B14" i="6"/>
  <c r="C8" i="1" s="1"/>
  <c r="B11" i="6"/>
  <c r="B16" i="6"/>
  <c r="C12" i="1" s="1"/>
  <c r="B4" i="6"/>
  <c r="B7" i="6" s="1"/>
  <c r="B3" i="6"/>
  <c r="B6" i="6" s="1"/>
  <c r="C7" i="8"/>
  <c r="B7" i="8"/>
  <c r="A7" i="4"/>
  <c r="C7" i="4" s="1"/>
  <c r="A6" i="4"/>
  <c r="C6" i="4" s="1"/>
  <c r="W6" i="3"/>
  <c r="V4" i="3"/>
  <c r="V3" i="3"/>
  <c r="A3" i="4"/>
  <c r="C3" i="4" s="1"/>
  <c r="B9" i="6" l="1"/>
  <c r="B12" i="6" s="1"/>
  <c r="B17" i="6" s="1"/>
  <c r="C13" i="1" l="1"/>
  <c r="B18" i="6"/>
  <c r="C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C3" authorId="0" shapeId="0" xr:uid="{5316CC66-57D1-2D45-A6F5-EDA883FB016A}">
      <text>
        <r>
          <rPr>
            <sz val="18"/>
            <color rgb="FF000000"/>
            <rFont val="Calibri"/>
            <family val="2"/>
          </rPr>
          <t>@K{"input":{"id":"dimensions","label":"Dimensions"}}</t>
        </r>
      </text>
    </comment>
    <comment ref="C4" authorId="0" shapeId="0" xr:uid="{F7BCEDF2-0896-B44A-BCB9-4986CADEF2CF}">
      <text>
        <r>
          <rPr>
            <sz val="10"/>
            <color rgb="FF000000"/>
            <rFont val="Calibri"/>
            <family val="2"/>
          </rPr>
          <t>@K{"input":{"id":"width","label":"Width in cm"}}</t>
        </r>
      </text>
    </comment>
    <comment ref="C5" authorId="0" shapeId="0" xr:uid="{D8B094EA-7937-2A49-8363-39AA68E0CCD0}">
      <text>
        <r>
          <rPr>
            <sz val="10"/>
            <color rgb="FF000000"/>
            <rFont val="Calibri"/>
            <family val="2"/>
          </rPr>
          <t>@K{"input":{"id":"height","label":"Height in cm"}}</t>
        </r>
      </text>
    </comment>
    <comment ref="C6" authorId="0" shapeId="0" xr:uid="{ACF57FB0-8577-C847-A8D1-4B97E59F40FF}">
      <text>
        <r>
          <rPr>
            <sz val="18"/>
            <color rgb="FF000000"/>
            <rFont val="Calibri"/>
            <family val="2"/>
          </rPr>
          <t>@K{"input":{"id":"material","label":"Material"}}</t>
        </r>
      </text>
    </comment>
    <comment ref="C7" authorId="0" shapeId="0" xr:uid="{B6E407BE-AC6E-CA45-87FE-A4A046764A7E}">
      <text>
        <r>
          <rPr>
            <sz val="10"/>
            <color rgb="FF000000"/>
            <rFont val="Calibri"/>
            <family val="2"/>
          </rPr>
          <t>@K{"input":{"id":"type","label":"Type"}}</t>
        </r>
      </text>
    </comment>
    <comment ref="C8" authorId="0" shapeId="0" xr:uid="{FDF605CE-47C6-B24C-A1FB-D519315B8B84}">
      <text>
        <r>
          <rPr>
            <sz val="18"/>
            <color rgb="FF000000"/>
            <rFont val="Calibri"/>
            <family val="2"/>
          </rPr>
          <t>@K{"output":{"id":"weight","label":"Weight"}}</t>
        </r>
      </text>
    </comment>
    <comment ref="C9" authorId="0" shapeId="0" xr:uid="{5262626E-0993-7649-9916-C6A4641ED8F7}">
      <text>
        <r>
          <rPr>
            <sz val="18"/>
            <color rgb="FF000000"/>
            <rFont val="Calibri"/>
            <family val="2"/>
          </rPr>
          <t>@K{"input":{"id":"quantity","label":"Quantity"}}</t>
        </r>
      </text>
    </comment>
    <comment ref="C12" authorId="0" shapeId="0" xr:uid="{CD26FB6E-CD87-114D-81B8-0E3F4BCA5DA8}">
      <text>
        <r>
          <rPr>
            <sz val="10"/>
            <color rgb="FF000000"/>
            <rFont val="Calibri"/>
            <family val="2"/>
          </rPr>
          <t xml:space="preserve">@K{"output":{"id":"discount","label":"Discount"}}
</t>
        </r>
      </text>
    </comment>
    <comment ref="C13" authorId="0" shapeId="0" xr:uid="{B4B36F2D-7194-3A47-8172-79FB210C1A67}">
      <text>
        <r>
          <rPr>
            <sz val="10"/>
            <color rgb="FF000000"/>
            <rFont val="Calibri"/>
            <family val="2"/>
          </rPr>
          <t xml:space="preserve">@K{"output":{"id":"price_unit","label":"Price – Unit"}}
</t>
        </r>
      </text>
    </comment>
    <comment ref="C14" authorId="0" shapeId="0" xr:uid="{60DCBA76-9326-054A-82B6-AA962B4B3A06}">
      <text>
        <r>
          <rPr>
            <sz val="10"/>
            <color rgb="FF000000"/>
            <rFont val="Calibri"/>
            <family val="2"/>
          </rPr>
          <t>@K{"output":{"id":"price_total","label":"Price – Total"}}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1" authorId="0" shapeId="0" xr:uid="{4DB56D62-E11D-2F48-B317-A138AC473196}">
      <text>
        <r>
          <rPr>
            <sz val="10"/>
            <color rgb="FF000000"/>
            <rFont val="Tahoma"/>
            <family val="2"/>
            <charset val="238"/>
          </rPr>
          <t>Define only on the first row of the option list.</t>
        </r>
      </text>
    </comment>
    <comment ref="B1" authorId="0" shapeId="0" xr:uid="{D34777A8-2538-884F-805D-4BAC3817B7ED}">
      <text>
        <r>
          <rPr>
            <sz val="10.5"/>
            <color rgb="FF000000"/>
            <rFont val="Calibri"/>
            <family val="2"/>
          </rPr>
          <t>Define only on the first row of the option list.</t>
        </r>
      </text>
    </comment>
    <comment ref="C1" authorId="0" shapeId="0" xr:uid="{B764CF6D-8A8C-0D4F-B27B-544B9DE2859A}">
      <text>
        <r>
          <rPr>
            <sz val="10"/>
            <color rgb="FF000000"/>
            <rFont val="Tahoma"/>
            <family val="2"/>
            <charset val="238"/>
          </rPr>
          <t xml:space="preserve">Enter one of following: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STRING - for text
</t>
        </r>
        <r>
          <rPr>
            <sz val="10"/>
            <color rgb="FF000000"/>
            <rFont val="Tahoma"/>
            <family val="2"/>
            <charset val="238"/>
          </rPr>
          <t xml:space="preserve">BOOLEAN - for TRUE/FALSE
</t>
        </r>
        <r>
          <rPr>
            <sz val="10"/>
            <color rgb="FF000000"/>
            <rFont val="Tahoma"/>
            <family val="2"/>
            <charset val="238"/>
          </rPr>
          <t xml:space="preserve">NUMERIC - for numbers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Define only on the first row of the option list.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1" authorId="0" shapeId="0" xr:uid="{F708FA26-8531-C844-B95A-F929F1EE5EF8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B1" authorId="0" shapeId="0" xr:uid="{D226B429-8989-C94E-8EA0-BDDA9C0BB840}">
      <text>
        <r>
          <rPr>
            <sz val="10"/>
            <color rgb="FF000000"/>
            <rFont val="Calibri"/>
            <family val="2"/>
            <scheme val="minor"/>
          </rPr>
          <t>Define only on the first row of the web calculator.</t>
        </r>
      </text>
    </comment>
    <comment ref="C1" authorId="0" shapeId="0" xr:uid="{A377D04B-BDAF-624D-BE77-0F5F87D75C14}">
      <text>
        <r>
          <rPr>
            <sz val="10"/>
            <color rgb="FF000000"/>
            <rFont val="Calibri"/>
            <family val="2"/>
          </rPr>
          <t xml:space="preserve">Define only on the first row of the web calculator.
</t>
        </r>
        <r>
          <rPr>
            <sz val="10"/>
            <color rgb="FF000000"/>
            <rFont val="Calibri"/>
            <family val="2"/>
          </rPr>
          <t xml:space="preserve">Field is optional.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Description displays on the first line in the web form.</t>
        </r>
      </text>
    </comment>
    <comment ref="D1" authorId="0" shapeId="0" xr:uid="{C012052C-68AC-1249-9A91-9596D90F3B7E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Define only on the first row of the web calculator.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E1" authorId="0" shapeId="0" xr:uid="{4530DF5F-C551-F44F-8861-ABBC3EAB8038}">
      <text>
        <r>
          <rPr>
            <sz val="10"/>
            <color rgb="FF000000"/>
            <rFont val="Calibri"/>
            <family val="2"/>
            <scheme val="minor"/>
          </rPr>
          <t>Define only on the first row of the web calculator.</t>
        </r>
      </text>
    </comment>
    <comment ref="F1" authorId="0" shapeId="0" xr:uid="{1E6E97E7-C095-3445-BA37-F3948D906996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H1" authorId="0" shapeId="0" xr:uid="{A2365AF3-3327-6F48-AF83-4774386F1AEB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J1" authorId="0" shapeId="0" xr:uid="{94AD4CFE-AD67-9049-8523-2D7BE4ED6211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Overrides parameter label entered in cell tag (comment).</t>
        </r>
      </text>
    </comment>
    <comment ref="K1" authorId="0" shapeId="0" xr:uid="{E40D7AE4-D5AB-ED41-828F-236187A20643}">
      <text>
        <r>
          <rPr>
            <sz val="10"/>
            <color rgb="FF000000"/>
            <rFont val="Tahoma"/>
            <family val="2"/>
            <charset val="238"/>
          </rPr>
          <t xml:space="preserve">Text displayed under parameter field where user inputs data.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Can be left blank.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Overrides parameter label entered in cell tag (comment).</t>
        </r>
      </text>
    </comment>
    <comment ref="L1" authorId="0" shapeId="0" xr:uid="{2D0470EE-A0CD-3D4A-98CF-6F07B2BCF7D2}">
      <text>
        <r>
          <rPr>
            <sz val="10"/>
            <color rgb="FF000000"/>
            <rFont val="Tahoma"/>
            <family val="2"/>
            <charset val="238"/>
          </rPr>
          <t xml:space="preserve">Can be left blank when no option list assosiated with parameter.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Define option lists in def_index_filter worksheet.</t>
        </r>
      </text>
    </comment>
    <comment ref="O1" authorId="0" shapeId="0" xr:uid="{AB3F512F-462A-5448-9900-630E6438E74C}">
      <text>
        <r>
          <rPr>
            <sz val="10"/>
            <color rgb="FF000000"/>
            <rFont val="Tahoma"/>
            <family val="2"/>
            <charset val="238"/>
          </rPr>
          <t>Visible by default.</t>
        </r>
      </text>
    </comment>
    <comment ref="P1" authorId="0" shapeId="0" xr:uid="{837A3E13-2C9E-7E4F-B8AD-36BE08B116C2}">
      <text>
        <r>
          <rPr>
            <sz val="10"/>
            <color rgb="FF000000"/>
            <rFont val="Tahoma"/>
            <family val="2"/>
            <charset val="238"/>
          </rPr>
          <t>Required by default.</t>
        </r>
      </text>
    </comment>
    <comment ref="S1" authorId="0" shapeId="0" xr:uid="{1DCE9C01-BFA9-B54F-972C-190C02F85FE5}">
      <text>
        <r>
          <rPr>
            <sz val="10"/>
            <color rgb="FF000000"/>
            <rFont val="Tahoma"/>
            <family val="2"/>
            <charset val="238"/>
          </rPr>
          <t>When blank, order as on this spreadsheet applied.</t>
        </r>
      </text>
    </comment>
    <comment ref="U1" authorId="0" shapeId="0" xr:uid="{38E87E66-5487-5142-9EDC-E1BF996B86C2}">
      <text>
        <r>
          <rPr>
            <sz val="10"/>
            <color rgb="FF000000"/>
            <rFont val="Tahoma"/>
            <family val="2"/>
            <charset val="238"/>
          </rPr>
          <t xml:space="preserve">First value = Panel border color
</t>
        </r>
        <r>
          <rPr>
            <sz val="10"/>
            <color rgb="FF000000"/>
            <rFont val="Tahoma"/>
            <family val="2"/>
            <charset val="238"/>
          </rPr>
          <t xml:space="preserve">Second value = Panel text color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Values separated by space.
</t>
        </r>
        <r>
          <rPr>
            <sz val="10"/>
            <color rgb="FF000000"/>
            <rFont val="Tahoma"/>
            <family val="2"/>
            <charset val="238"/>
          </rPr>
          <t>Values in hex (e.g. #5AEC80) or RGB (e.g. 90,236,128)</t>
        </r>
      </text>
    </comment>
    <comment ref="V1" authorId="0" shapeId="0" xr:uid="{542D3FFA-B057-014F-8E8C-DECD6685586C}">
      <text>
        <r>
          <rPr>
            <sz val="10"/>
            <color rgb="FF000000"/>
            <rFont val="Tahoma"/>
            <family val="2"/>
            <charset val="238"/>
          </rPr>
          <t xml:space="preserve">Accepted values: TRUE, FALSE
</t>
        </r>
        <r>
          <rPr>
            <sz val="10"/>
            <color rgb="FF000000"/>
            <rFont val="Tahoma"/>
            <family val="2"/>
            <charset val="238"/>
          </rPr>
          <t xml:space="preserve">Formulas can be used.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Visible by default.</t>
        </r>
      </text>
    </comment>
    <comment ref="W1" authorId="0" shapeId="0" xr:uid="{C00B8D72-4981-4643-945A-11880A6748C6}">
      <text>
        <r>
          <rPr>
            <sz val="10"/>
            <color rgb="FF000000"/>
            <rFont val="Calibri"/>
            <family val="2"/>
            <scheme val="minor"/>
          </rPr>
          <t>Accepted values: TRUE, FALSE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Formulas can be used.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Editable by default.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Z1" authorId="0" shapeId="0" xr:uid="{63C40EEA-AEF9-924E-B44B-4130B43BD80D}">
      <text>
        <r>
          <rPr>
            <sz val="10"/>
            <color rgb="FF000000"/>
            <rFont val="Tahoma"/>
            <family val="2"/>
            <charset val="238"/>
          </rPr>
          <t>Defined only on the row of the first parameter in panel.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2" authorId="0" shapeId="0" xr:uid="{1BB9D6EB-1561-1141-BF3A-76D19C80F261}">
      <text>
        <r>
          <rPr>
            <sz val="10"/>
            <color rgb="FF000000"/>
            <rFont val="Tahoma"/>
            <family val="2"/>
            <charset val="238"/>
          </rPr>
          <t xml:space="preserve">Cell outcome:
</t>
        </r>
        <r>
          <rPr>
            <sz val="10"/>
            <color rgb="FF000000"/>
            <rFont val="Tahoma"/>
            <family val="2"/>
            <charset val="238"/>
          </rPr>
          <t xml:space="preserve">1 - Error message is displayed
</t>
        </r>
        <r>
          <rPr>
            <sz val="10"/>
            <color rgb="FF000000"/>
            <rFont val="Tahoma"/>
            <family val="2"/>
            <charset val="238"/>
          </rPr>
          <t>0 - Error message is not displayed</t>
        </r>
      </text>
    </comment>
    <comment ref="C3" authorId="0" shapeId="0" xr:uid="{2A458CC0-97DD-2B4F-ABAD-BAB9701CABB3}">
      <text>
        <r>
          <rPr>
            <sz val="10"/>
            <color rgb="FF000000"/>
            <rFont val="Calibri"/>
            <family val="2"/>
            <scheme val="minor"/>
          </rPr>
          <t>@K{"warning":{"id":"warning_dimensions_material","link":"x"}}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C4" authorId="0" shapeId="0" xr:uid="{994400E2-859B-C648-9DD4-1F45B5BE8033}">
      <text>
        <r>
          <rPr>
            <sz val="10"/>
            <color rgb="FF000000"/>
            <rFont val="Calibri"/>
            <family val="2"/>
            <scheme val="minor"/>
          </rPr>
          <t>@K{"error":{"id":"error_max_width","link":"x"}}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C5" authorId="0" shapeId="0" xr:uid="{99547B8E-44B3-D242-8BE8-5E2E806E1931}">
      <text>
        <r>
          <rPr>
            <sz val="10"/>
            <color rgb="FF000000"/>
            <rFont val="Calibri"/>
            <family val="2"/>
            <scheme val="minor"/>
          </rPr>
          <t>@K{"error":{"id":"error_max_height","link":"x"}}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C6" authorId="0" shapeId="0" xr:uid="{89F8B140-4BFD-1F4A-A696-E863DD00A489}">
      <text>
        <r>
          <rPr>
            <sz val="10"/>
            <color rgb="FF000000"/>
            <rFont val="Calibri"/>
            <family val="2"/>
            <scheme val="minor"/>
          </rPr>
          <t>@K{"error":{"id":"error_quantity_whole_number","link":"quantity"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  <r>
          <rPr>
            <sz val="10"/>
            <color rgb="FF000000"/>
            <rFont val="Calibri"/>
            <family val="2"/>
            <scheme val="minor"/>
          </rPr>
          <t>}}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C7" authorId="0" shapeId="0" xr:uid="{38F61AAA-5066-E74A-9E36-1C80A58B358C}">
      <text>
        <r>
          <rPr>
            <sz val="10"/>
            <color rgb="FF000000"/>
            <rFont val="Calibri"/>
            <family val="2"/>
            <scheme val="minor"/>
          </rPr>
          <t>@K{"error":{"id":"error_quantity","link":"quantity"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  <r>
          <rPr>
            <sz val="10"/>
            <color rgb="FF000000"/>
            <rFont val="Calibri"/>
            <family val="2"/>
            <scheme val="minor"/>
          </rPr>
          <t>}}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<sst xmlns="http://schemas.openxmlformats.org/spreadsheetml/2006/main" count="206" uniqueCount="117">
  <si>
    <t>Discount</t>
  </si>
  <si>
    <t>service</t>
  </si>
  <si>
    <t>Error message</t>
  </si>
  <si>
    <t>Web calculator
ID*</t>
  </si>
  <si>
    <t>Web calculator
name*</t>
  </si>
  <si>
    <t>Web calculator
group</t>
  </si>
  <si>
    <t>Web calculator
icon</t>
  </si>
  <si>
    <t>Web calculator
icon color</t>
  </si>
  <si>
    <t>Web calculator
interface</t>
  </si>
  <si>
    <t>Web calculator
visible to roles</t>
  </si>
  <si>
    <t>Parameter
ID*</t>
  </si>
  <si>
    <t>Parameter
label</t>
  </si>
  <si>
    <t>Parameter
help</t>
  </si>
  <si>
    <t>Parameter
option list</t>
  </si>
  <si>
    <t>Parameter
default value*</t>
  </si>
  <si>
    <t>Parameter
protocol group label</t>
  </si>
  <si>
    <t>Parameter
protocol visibility</t>
  </si>
  <si>
    <t>Parameter
requirement</t>
  </si>
  <si>
    <t>Parameter
visible to roles</t>
  </si>
  <si>
    <t>Parameter
displayed on page*</t>
  </si>
  <si>
    <t>Parameter
order on page/protocol</t>
  </si>
  <si>
    <t>Parameter
panel label*</t>
  </si>
  <si>
    <t>Parameter
panel color</t>
  </si>
  <si>
    <t>Parameter
visibility</t>
  </si>
  <si>
    <t>Parameter
editability</t>
  </si>
  <si>
    <t>Parameter
label width
(1-12)</t>
  </si>
  <si>
    <t>Parameter
field width
(1-12)</t>
  </si>
  <si>
    <t>Parameter
panel width
(1-12)</t>
  </si>
  <si>
    <t>Option list
ID*</t>
  </si>
  <si>
    <t>Option list
name*</t>
  </si>
  <si>
    <t>Option list
value type*</t>
  </si>
  <si>
    <t>Option
ID*</t>
  </si>
  <si>
    <t>Option
calculation value*</t>
  </si>
  <si>
    <t>Option
display text*</t>
  </si>
  <si>
    <t>Product pricing calculator</t>
  </si>
  <si>
    <t>Dimensions</t>
  </si>
  <si>
    <t>Quantity</t>
  </si>
  <si>
    <t>Price – Unit</t>
  </si>
  <si>
    <t>Price – Total</t>
  </si>
  <si>
    <t>Weight</t>
  </si>
  <si>
    <t>Product customization</t>
  </si>
  <si>
    <t>Material</t>
  </si>
  <si>
    <t>Wood</t>
  </si>
  <si>
    <t>Your price</t>
  </si>
  <si>
    <t>Other</t>
  </si>
  <si>
    <t>Type</t>
  </si>
  <si>
    <t>Oak</t>
  </si>
  <si>
    <t>dimensions_list</t>
  </si>
  <si>
    <t>STRING</t>
  </si>
  <si>
    <t>10 x 10 cm</t>
  </si>
  <si>
    <t>20 x 20 cm</t>
  </si>
  <si>
    <t>30 x 30 cm</t>
  </si>
  <si>
    <t>30 x 10 cm</t>
  </si>
  <si>
    <t>30 x 50 cm</t>
  </si>
  <si>
    <t>material_list</t>
  </si>
  <si>
    <t>Metal</t>
  </si>
  <si>
    <t>Plastic</t>
  </si>
  <si>
    <t>type_list</t>
  </si>
  <si>
    <t>Walnut</t>
  </si>
  <si>
    <t>Mahagony</t>
  </si>
  <si>
    <t>Pine</t>
  </si>
  <si>
    <t>Fir</t>
  </si>
  <si>
    <t>Iron</t>
  </si>
  <si>
    <t>Aluminum</t>
  </si>
  <si>
    <t>Copper</t>
  </si>
  <si>
    <t>Bronze</t>
  </si>
  <si>
    <t>Zinc</t>
  </si>
  <si>
    <t>PET</t>
  </si>
  <si>
    <t>HDPE</t>
  </si>
  <si>
    <t>PVC</t>
  </si>
  <si>
    <t>LDPE</t>
  </si>
  <si>
    <t>PP</t>
  </si>
  <si>
    <t>1 2 3 6</t>
  </si>
  <si>
    <t>1 4 5 6</t>
  </si>
  <si>
    <t>product_pricing_calculator</t>
  </si>
  <si>
    <t>dimensions</t>
  </si>
  <si>
    <t>width</t>
  </si>
  <si>
    <t>height</t>
  </si>
  <si>
    <t>material</t>
  </si>
  <si>
    <t>type</t>
  </si>
  <si>
    <t>weight</t>
  </si>
  <si>
    <t>quantity</t>
  </si>
  <si>
    <t>discount</t>
  </si>
  <si>
    <t>price_unit</t>
  </si>
  <si>
    <t>price_total</t>
  </si>
  <si>
    <t>Width in cm</t>
  </si>
  <si>
    <t>Height in cm</t>
  </si>
  <si>
    <t>#5AEC80 rgb(0,0,0)</t>
  </si>
  <si>
    <t>#000000 #5AEC80</t>
  </si>
  <si>
    <t>Errors &amp; Warnings</t>
  </si>
  <si>
    <t>Display?</t>
  </si>
  <si>
    <t>Error message (only when displayed)</t>
  </si>
  <si>
    <t>For this dimensions better try different material.</t>
  </si>
  <si>
    <t>Maximal height is 100 cm. Please enter lower value.</t>
  </si>
  <si>
    <t>Maximal width is 80 cm. Please enter lower value.</t>
  </si>
  <si>
    <t>warning_dimensions_material</t>
  </si>
  <si>
    <t>error_max_height</t>
  </si>
  <si>
    <t>error_max_width</t>
  </si>
  <si>
    <t>Enter whole number, please.</t>
  </si>
  <si>
    <t>Price/m2</t>
  </si>
  <si>
    <t>Weight/m2</t>
  </si>
  <si>
    <t>Maximal quantity is 50 pcs. Minimal quantity is 5 pcs.</t>
  </si>
  <si>
    <t>error_quantity_whole_number</t>
  </si>
  <si>
    <t>error_quantity</t>
  </si>
  <si>
    <t>Quantity up to</t>
  </si>
  <si>
    <t>Calculation</t>
  </si>
  <si>
    <t>Width</t>
  </si>
  <si>
    <t>Height</t>
  </si>
  <si>
    <t>Area</t>
  </si>
  <si>
    <t>Width in m</t>
  </si>
  <si>
    <t>Height in m</t>
  </si>
  <si>
    <t>Material type price/m2</t>
  </si>
  <si>
    <t>Product price</t>
  </si>
  <si>
    <t>Material type weight / m2</t>
  </si>
  <si>
    <t>Price – unit (discounted)</t>
  </si>
  <si>
    <t>Price – total (discounted)</t>
  </si>
  <si>
    <t>Web calculator
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</si>
</sst>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€&quot;#,##0;\-&quot;€&quot;#,##0"/>
    <numFmt numFmtId="44" formatCode="_-&quot;€&quot;* #,##0.00_-;\-&quot;€&quot;* #,##0.00_-;_-&quot;€&quot;* &quot;-&quot;??_-;_-@_-"/>
    <numFmt numFmtId="164" formatCode="0.0&quot; MB&quot;"/>
    <numFmt numFmtId="165" formatCode="&quot;€&quot;#,##0.000;\-&quot;€&quot;#,##0.000"/>
    <numFmt numFmtId="166" formatCode="#,##0.00\ [$€-1];\-#,##0.00\ [$€-1]"/>
    <numFmt numFmtId="167" formatCode="0.0&quot; kg&quot;"/>
    <numFmt numFmtId="168" formatCode="0.0&quot; cm&quot;"/>
    <numFmt numFmtId="169" formatCode="0.00&quot; m&quot;"/>
    <numFmt numFmtId="170" formatCode="0.00&quot; m2&quot;"/>
  </numFmts>
  <fonts count="21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ahoma"/>
      <family val="2"/>
      <charset val="238"/>
    </font>
    <font>
      <sz val="10"/>
      <color rgb="FF000000"/>
      <name val="Calibri"/>
      <family val="2"/>
      <scheme val="minor"/>
    </font>
    <font>
      <b/>
      <sz val="10"/>
      <color rgb="FF5AEC80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5AEC80"/>
      <name val="Arial"/>
      <family val="2"/>
    </font>
    <font>
      <i/>
      <sz val="9"/>
      <name val="Calibri"/>
      <family val="2"/>
      <scheme val="minor"/>
    </font>
    <font>
      <sz val="10.5"/>
      <color rgb="FF000000"/>
      <name val="Calibri"/>
      <family val="2"/>
    </font>
    <font>
      <sz val="12"/>
      <color rgb="FF5AEC80"/>
      <name val="Calibri"/>
      <family val="2"/>
      <charset val="238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8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29"/>
      </patternFill>
    </fill>
    <fill>
      <patternFill patternType="solid">
        <fgColor theme="1"/>
        <bgColor rgb="FFFF8080"/>
      </patternFill>
    </fill>
    <fill>
      <patternFill patternType="solid">
        <fgColor rgb="FF5AEC80"/>
        <bgColor indexed="29"/>
      </patternFill>
    </fill>
    <fill>
      <patternFill patternType="solid">
        <fgColor rgb="FF5AEC80"/>
        <bgColor indexed="26"/>
      </patternFill>
    </fill>
    <fill>
      <patternFill patternType="solid">
        <fgColor rgb="FF5AEC80"/>
        <bgColor indexed="64"/>
      </patternFill>
    </fill>
    <fill>
      <patternFill patternType="solid">
        <fgColor rgb="FF5AEC80"/>
        <bgColor indexed="49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indexed="64"/>
      </right>
      <top/>
      <bottom style="thin">
        <color rgb="FF333333"/>
      </bottom>
      <diagonal/>
    </border>
    <border>
      <left/>
      <right style="thin">
        <color indexed="64"/>
      </right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hair">
        <color indexed="8"/>
      </right>
      <top/>
      <bottom style="thin">
        <color indexed="59"/>
      </bottom>
      <diagonal/>
    </border>
    <border>
      <left style="hair">
        <color indexed="8"/>
      </left>
      <right style="thin">
        <color indexed="64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79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ill="1"/>
    <xf numFmtId="165" fontId="0" fillId="0" borderId="0" xfId="1" applyNumberFormat="1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7" xfId="3" applyFont="1" applyBorder="1"/>
    <xf numFmtId="0" fontId="8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/>
    <xf numFmtId="0" fontId="0" fillId="0" borderId="11" xfId="0" applyFill="1" applyBorder="1"/>
    <xf numFmtId="0" fontId="0" fillId="0" borderId="10" xfId="0" applyFill="1" applyBorder="1"/>
    <xf numFmtId="165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9" fontId="3" fillId="0" borderId="0" xfId="2" applyFont="1" applyFill="1" applyBorder="1"/>
    <xf numFmtId="5" fontId="3" fillId="0" borderId="0" xfId="0" applyNumberFormat="1" applyFont="1" applyFill="1" applyBorder="1"/>
    <xf numFmtId="165" fontId="12" fillId="0" borderId="0" xfId="0" applyNumberFormat="1" applyFont="1" applyFill="1" applyBorder="1"/>
    <xf numFmtId="0" fontId="0" fillId="0" borderId="12" xfId="0" applyBorder="1"/>
    <xf numFmtId="0" fontId="8" fillId="2" borderId="10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" xfId="0" applyBorder="1" applyAlignment="1"/>
    <xf numFmtId="0" fontId="0" fillId="0" borderId="0" xfId="0" applyAlignment="1">
      <alignment wrapText="1"/>
    </xf>
    <xf numFmtId="0" fontId="0" fillId="6" borderId="1" xfId="0" applyFill="1" applyBorder="1"/>
    <xf numFmtId="0" fontId="14" fillId="8" borderId="14" xfId="0" applyFont="1" applyFill="1" applyBorder="1"/>
    <xf numFmtId="0" fontId="11" fillId="8" borderId="14" xfId="0" applyFont="1" applyFill="1" applyBorder="1"/>
    <xf numFmtId="44" fontId="0" fillId="0" borderId="0" xfId="1" applyFont="1"/>
    <xf numFmtId="0" fontId="16" fillId="0" borderId="1" xfId="0" applyFont="1" applyBorder="1"/>
    <xf numFmtId="167" fontId="0" fillId="0" borderId="0" xfId="0" applyNumberFormat="1"/>
    <xf numFmtId="9" fontId="0" fillId="0" borderId="0" xfId="2" applyFon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44" fontId="0" fillId="0" borderId="0" xfId="0" applyNumberFormat="1"/>
    <xf numFmtId="0" fontId="17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5" fillId="4" borderId="1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vertical="center"/>
    </xf>
    <xf numFmtId="0" fontId="0" fillId="6" borderId="0" xfId="0" applyFill="1" applyBorder="1"/>
    <xf numFmtId="0" fontId="0" fillId="8" borderId="0" xfId="0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67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9" fontId="19" fillId="0" borderId="0" xfId="2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</cellXfs>
  <cellStyles count="4">
    <cellStyle name="Currency" xfId="1" builtinId="4"/>
    <cellStyle name="Normal" xfId="0" builtinId="0"/>
    <cellStyle name="Normal 3" xfId="3" xr:uid="{ECD7594E-2F72-E84F-A950-B8EDAB959C85}"/>
    <cellStyle name="Percent" xfId="2" builtinId="5"/>
  </cellStyles>
  <dxfs count="1">
    <dxf>
      <font>
        <b val="0"/>
        <condense val="0"/>
        <extend val="0"/>
        <sz val="12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mruColors>
      <color rgb="FF5AEC80"/>
      <color rgb="FFFAECCD"/>
      <color rgb="FFFAEBCC"/>
      <color rgb="FF8A6E3B"/>
      <color rgb="FFFCF8E3"/>
      <color rgb="FFFF2600"/>
      <color rgb="FF9437FF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D8D1C-54C0-734C-9683-A4B6BFFC60D3}">
  <dimension ref="A1:P55"/>
  <sheetViews>
    <sheetView tabSelected="1" zoomScale="150" zoomScaleNormal="150" workbookViewId="0">
      <selection activeCell="C18" sqref="C18"/>
    </sheetView>
  </sheetViews>
  <sheetFormatPr baseColWidth="10" defaultRowHeight="16" x14ac:dyDescent="0.2"/>
  <cols>
    <col min="1" max="1" width="3.83203125" customWidth="1"/>
    <col min="2" max="2" width="22.33203125" customWidth="1"/>
    <col min="3" max="3" width="17" customWidth="1"/>
    <col min="4" max="4" width="3.83203125" customWidth="1"/>
    <col min="5" max="6" width="10.83203125" customWidth="1"/>
    <col min="10" max="10" width="18" customWidth="1"/>
    <col min="11" max="11" width="54.1640625" customWidth="1"/>
    <col min="12" max="12" width="56.33203125" customWidth="1"/>
  </cols>
  <sheetData>
    <row r="1" spans="1:6" s="1" customFormat="1" ht="10" customHeight="1" x14ac:dyDescent="0.2"/>
    <row r="2" spans="1:6" ht="28" customHeight="1" x14ac:dyDescent="0.2">
      <c r="A2" s="66"/>
      <c r="B2" s="70" t="s">
        <v>40</v>
      </c>
      <c r="C2" s="67"/>
      <c r="D2" s="67"/>
    </row>
    <row r="3" spans="1:6" s="63" customFormat="1" ht="28" customHeight="1" x14ac:dyDescent="0.2">
      <c r="B3" s="71" t="s">
        <v>35</v>
      </c>
      <c r="C3" s="72" t="s">
        <v>44</v>
      </c>
    </row>
    <row r="4" spans="1:6" s="63" customFormat="1" ht="28" customHeight="1" x14ac:dyDescent="0.2">
      <c r="B4" s="73" t="s">
        <v>85</v>
      </c>
      <c r="C4" s="72">
        <v>1500</v>
      </c>
    </row>
    <row r="5" spans="1:6" s="64" customFormat="1" ht="28" customHeight="1" x14ac:dyDescent="0.2">
      <c r="A5" s="63"/>
      <c r="B5" s="73" t="s">
        <v>86</v>
      </c>
      <c r="C5" s="72">
        <v>33</v>
      </c>
      <c r="D5" s="63"/>
    </row>
    <row r="6" spans="1:6" s="64" customFormat="1" ht="28" customHeight="1" x14ac:dyDescent="0.2">
      <c r="A6" s="63"/>
      <c r="B6" s="73" t="s">
        <v>41</v>
      </c>
      <c r="C6" s="72" t="s">
        <v>42</v>
      </c>
      <c r="D6" s="63"/>
    </row>
    <row r="7" spans="1:6" s="64" customFormat="1" ht="28" customHeight="1" x14ac:dyDescent="0.2">
      <c r="A7" s="63"/>
      <c r="B7" s="73" t="s">
        <v>45</v>
      </c>
      <c r="C7" s="72" t="s">
        <v>63</v>
      </c>
      <c r="D7" s="63"/>
    </row>
    <row r="8" spans="1:6" s="64" customFormat="1" ht="28" customHeight="1" x14ac:dyDescent="0.2">
      <c r="A8" s="63"/>
      <c r="B8" s="73" t="s">
        <v>39</v>
      </c>
      <c r="C8" s="74">
        <f>Calculation!B14</f>
        <v>12</v>
      </c>
      <c r="D8" s="63"/>
      <c r="F8" s="64">
        <v>12</v>
      </c>
    </row>
    <row r="9" spans="1:6" s="64" customFormat="1" ht="28" customHeight="1" x14ac:dyDescent="0.2">
      <c r="A9" s="63"/>
      <c r="B9" s="71" t="s">
        <v>36</v>
      </c>
      <c r="C9" s="75">
        <v>12</v>
      </c>
      <c r="D9" s="63"/>
    </row>
    <row r="10" spans="1:6" ht="15" customHeight="1" x14ac:dyDescent="0.2"/>
    <row r="11" spans="1:6" s="64" customFormat="1" ht="28" customHeight="1" x14ac:dyDescent="0.2">
      <c r="A11" s="68"/>
      <c r="B11" s="69" t="s">
        <v>43</v>
      </c>
      <c r="C11" s="68"/>
      <c r="D11" s="68"/>
    </row>
    <row r="12" spans="1:6" ht="28" customHeight="1" x14ac:dyDescent="0.2">
      <c r="A12" s="1"/>
      <c r="B12" s="76" t="s">
        <v>0</v>
      </c>
      <c r="C12" s="77">
        <f>Calculation!B16</f>
        <v>0.02</v>
      </c>
      <c r="D12" s="1"/>
    </row>
    <row r="13" spans="1:6" ht="28" customHeight="1" x14ac:dyDescent="0.2">
      <c r="A13" s="1"/>
      <c r="B13" s="76" t="s">
        <v>37</v>
      </c>
      <c r="C13" s="78">
        <f>Calculation!B17</f>
        <v>115.79337000000001</v>
      </c>
      <c r="D13" s="1"/>
    </row>
    <row r="14" spans="1:6" ht="28" customHeight="1" x14ac:dyDescent="0.2">
      <c r="A14" s="1"/>
      <c r="B14" s="76" t="s">
        <v>38</v>
      </c>
      <c r="C14" s="78">
        <f>Calculation!B18</f>
        <v>1389.5204400000002</v>
      </c>
      <c r="D14" s="1"/>
    </row>
    <row r="15" spans="1:6" ht="25" customHeight="1" x14ac:dyDescent="0.2">
      <c r="A15" s="1"/>
      <c r="B15" s="1"/>
      <c r="C15" s="1"/>
      <c r="D15" s="1"/>
    </row>
    <row r="18" spans="1:9" x14ac:dyDescent="0.2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">
      <c r="A20" s="10"/>
      <c r="B20" s="10"/>
      <c r="C20" s="10"/>
      <c r="D20" s="10"/>
      <c r="E20" s="10"/>
      <c r="F20" s="10"/>
      <c r="G20" s="10"/>
      <c r="H20" s="10"/>
    </row>
    <row r="21" spans="1:9" x14ac:dyDescent="0.2">
      <c r="A21" s="10"/>
      <c r="B21" s="10"/>
      <c r="C21" s="10"/>
      <c r="D21" s="10"/>
      <c r="E21" s="10"/>
      <c r="F21" s="10"/>
      <c r="G21" s="10"/>
      <c r="H21" s="10"/>
    </row>
    <row r="22" spans="1:9" x14ac:dyDescent="0.2">
      <c r="A22" s="10"/>
      <c r="B22" s="10"/>
      <c r="C22" s="10"/>
      <c r="D22" s="10"/>
      <c r="E22" s="10"/>
      <c r="F22" s="40"/>
      <c r="G22" s="41"/>
      <c r="H22" s="42"/>
    </row>
    <row r="23" spans="1:9" x14ac:dyDescent="0.2">
      <c r="A23" s="10"/>
      <c r="B23" s="10"/>
      <c r="C23" s="10"/>
      <c r="D23" s="10"/>
      <c r="E23" s="10"/>
      <c r="F23" s="10"/>
      <c r="G23" s="10"/>
      <c r="H23" s="10"/>
    </row>
    <row r="24" spans="1:9" x14ac:dyDescent="0.2">
      <c r="A24" s="10"/>
      <c r="B24" s="10"/>
      <c r="C24" s="10"/>
      <c r="D24" s="10"/>
      <c r="E24" s="10"/>
      <c r="F24" s="40"/>
      <c r="G24" s="41"/>
      <c r="H24" s="42"/>
    </row>
    <row r="25" spans="1:9" x14ac:dyDescent="0.2">
      <c r="A25" s="10"/>
      <c r="B25" s="10"/>
      <c r="C25" s="10"/>
      <c r="D25" s="10"/>
      <c r="E25" s="10"/>
      <c r="F25" s="10"/>
      <c r="G25" s="10"/>
      <c r="H25" s="10"/>
    </row>
    <row r="26" spans="1:9" x14ac:dyDescent="0.2">
      <c r="A26" s="10"/>
      <c r="B26" s="10"/>
      <c r="C26" s="10"/>
      <c r="D26" s="10"/>
      <c r="E26" s="10"/>
      <c r="F26" s="10"/>
      <c r="G26" s="10"/>
      <c r="H26" s="10"/>
    </row>
    <row r="27" spans="1:9" x14ac:dyDescent="0.2">
      <c r="A27" s="10"/>
      <c r="B27" s="10"/>
      <c r="C27" s="10"/>
      <c r="D27" s="10"/>
      <c r="E27" s="10"/>
      <c r="F27" s="40"/>
      <c r="G27" s="41"/>
      <c r="H27" s="42"/>
    </row>
    <row r="28" spans="1:9" x14ac:dyDescent="0.2">
      <c r="A28" s="10"/>
      <c r="B28" s="10"/>
      <c r="C28" s="10"/>
      <c r="D28" s="10"/>
      <c r="E28" s="10"/>
      <c r="F28" s="10"/>
      <c r="G28" s="10"/>
      <c r="H28" s="10"/>
    </row>
    <row r="29" spans="1:9" x14ac:dyDescent="0.2">
      <c r="A29" s="10"/>
      <c r="B29" s="10"/>
      <c r="C29" s="10"/>
      <c r="D29" s="10"/>
      <c r="E29" s="10"/>
      <c r="F29" s="10"/>
      <c r="G29" s="10"/>
      <c r="H29" s="10"/>
    </row>
    <row r="30" spans="1:9" x14ac:dyDescent="0.2">
      <c r="A30" s="10"/>
      <c r="B30" s="10"/>
      <c r="C30" s="10"/>
      <c r="D30" s="10"/>
      <c r="E30" s="10"/>
      <c r="F30" s="40"/>
      <c r="G30" s="41"/>
      <c r="H30" s="42"/>
    </row>
    <row r="31" spans="1:9" x14ac:dyDescent="0.2">
      <c r="A31" s="10"/>
      <c r="B31" s="10"/>
      <c r="C31" s="10"/>
      <c r="D31" s="10"/>
      <c r="E31" s="10"/>
      <c r="F31" s="10"/>
      <c r="G31" s="10"/>
      <c r="H31" s="10"/>
    </row>
    <row r="32" spans="1:9" x14ac:dyDescent="0.2">
      <c r="A32" s="10"/>
      <c r="B32" s="10"/>
      <c r="C32" s="10"/>
      <c r="D32" s="10"/>
      <c r="E32" s="10"/>
      <c r="F32" s="10"/>
      <c r="G32" s="10"/>
      <c r="H32" s="43"/>
    </row>
    <row r="33" spans="1:16" x14ac:dyDescent="0.2">
      <c r="A33" s="10"/>
      <c r="B33" s="10"/>
      <c r="C33" s="10"/>
      <c r="D33" s="10"/>
      <c r="E33" s="10"/>
      <c r="F33" s="10"/>
      <c r="G33" s="10"/>
      <c r="H33" s="43"/>
      <c r="I33" s="43"/>
    </row>
    <row r="34" spans="1:16" x14ac:dyDescent="0.2">
      <c r="A34" s="10"/>
      <c r="B34" s="10"/>
      <c r="C34" s="44"/>
      <c r="D34" s="10"/>
      <c r="E34" s="10"/>
      <c r="F34" s="10"/>
      <c r="G34" s="10"/>
      <c r="H34" s="10"/>
      <c r="I34" s="10"/>
    </row>
    <row r="35" spans="1:16" x14ac:dyDescent="0.2">
      <c r="A35" s="10"/>
      <c r="B35" s="10"/>
      <c r="C35" s="44"/>
      <c r="D35" s="10"/>
      <c r="E35" s="10"/>
      <c r="F35" s="10"/>
      <c r="G35" s="10"/>
      <c r="H35" s="10"/>
      <c r="I35" s="10"/>
    </row>
    <row r="36" spans="1:16" x14ac:dyDescent="0.2">
      <c r="A36" s="40"/>
      <c r="B36" s="40"/>
      <c r="C36" s="45"/>
      <c r="D36" s="10"/>
      <c r="E36" s="10"/>
      <c r="F36" s="10"/>
      <c r="G36" s="10"/>
      <c r="H36" s="10"/>
      <c r="I36" s="10"/>
    </row>
    <row r="37" spans="1:16" x14ac:dyDescent="0.2">
      <c r="A37" s="40"/>
      <c r="B37" s="40"/>
      <c r="C37" s="10"/>
      <c r="D37" s="10"/>
      <c r="E37" s="10"/>
      <c r="F37" s="10"/>
      <c r="G37" s="10"/>
      <c r="H37" s="10"/>
      <c r="I37" s="10"/>
    </row>
    <row r="38" spans="1:16" x14ac:dyDescent="0.2">
      <c r="A38" s="40"/>
      <c r="B38" s="40"/>
      <c r="C38" s="10"/>
      <c r="D38" s="10"/>
      <c r="E38" s="10"/>
      <c r="F38" s="10"/>
      <c r="G38" s="10"/>
      <c r="H38" s="10"/>
      <c r="I38" s="10"/>
    </row>
    <row r="39" spans="1:16" x14ac:dyDescent="0.2">
      <c r="A39" s="40"/>
      <c r="B39" s="40"/>
      <c r="C39" s="44"/>
      <c r="D39" s="10"/>
      <c r="E39" s="10"/>
      <c r="F39" s="10"/>
      <c r="G39" s="43"/>
      <c r="H39" s="10"/>
      <c r="I39" s="10"/>
    </row>
    <row r="40" spans="1:16" x14ac:dyDescent="0.2">
      <c r="A40" s="40"/>
      <c r="B40" s="40"/>
      <c r="C40" s="44"/>
      <c r="D40" s="10"/>
      <c r="E40" s="10"/>
      <c r="F40" s="10"/>
      <c r="G40" s="43"/>
      <c r="H40" s="10"/>
      <c r="I40" s="10"/>
    </row>
    <row r="41" spans="1:16" x14ac:dyDescent="0.2">
      <c r="A41" s="40"/>
      <c r="B41" s="40"/>
      <c r="C41" s="45"/>
      <c r="D41" s="10"/>
      <c r="E41" s="10"/>
      <c r="F41" s="10"/>
      <c r="G41" s="10"/>
      <c r="H41" s="10"/>
      <c r="I41" s="10"/>
    </row>
    <row r="42" spans="1:16" x14ac:dyDescent="0.2">
      <c r="A42" s="40"/>
      <c r="B42" s="40"/>
      <c r="C42" s="10"/>
      <c r="D42" s="10"/>
      <c r="E42" s="10"/>
      <c r="F42" s="10"/>
      <c r="G42" s="10"/>
      <c r="H42" s="10"/>
      <c r="I42" s="10"/>
    </row>
    <row r="43" spans="1:16" x14ac:dyDescent="0.2">
      <c r="A43" s="40"/>
      <c r="B43" s="40"/>
      <c r="C43" s="10"/>
      <c r="D43" s="10"/>
      <c r="E43" s="10"/>
      <c r="F43" s="10"/>
      <c r="G43" s="10"/>
      <c r="H43" s="10"/>
      <c r="I43" s="10"/>
    </row>
    <row r="44" spans="1:16" s="3" customFormat="1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s="2" customFormat="1" x14ac:dyDescent="0.2">
      <c r="A45" s="4"/>
      <c r="B45" s="4"/>
      <c r="C45" s="9"/>
      <c r="D45" s="9"/>
      <c r="E45" s="9"/>
      <c r="F45" s="9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s="2" customFormat="1" x14ac:dyDescent="0.2">
      <c r="C46" s="9"/>
      <c r="D46" s="9"/>
      <c r="E46" s="9"/>
      <c r="F46" s="9"/>
      <c r="G46" s="11"/>
      <c r="H46" s="12"/>
      <c r="I46" s="11"/>
      <c r="J46" s="12"/>
      <c r="K46" s="12"/>
      <c r="L46" s="11"/>
      <c r="M46" s="12"/>
      <c r="N46" s="6"/>
      <c r="O46" s="6"/>
      <c r="P46" s="12"/>
    </row>
    <row r="47" spans="1:16" x14ac:dyDescent="0.2">
      <c r="A47" s="5"/>
      <c r="B47" s="5"/>
      <c r="C47" s="6"/>
      <c r="D47" s="6"/>
      <c r="E47" s="6"/>
      <c r="F47" s="6"/>
      <c r="G47" s="11"/>
      <c r="H47" s="12"/>
      <c r="I47" s="11"/>
      <c r="J47" s="12"/>
      <c r="K47" s="12"/>
      <c r="L47" s="11"/>
      <c r="M47" s="12"/>
      <c r="N47" s="6"/>
      <c r="O47" s="6"/>
      <c r="P47" s="12"/>
    </row>
    <row r="48" spans="1:16" x14ac:dyDescent="0.2">
      <c r="C48" s="6"/>
      <c r="D48" s="6"/>
      <c r="E48" s="6"/>
      <c r="F48" s="6"/>
      <c r="G48" s="13"/>
      <c r="H48" s="12"/>
      <c r="I48" s="13"/>
      <c r="J48" s="12"/>
      <c r="K48" s="12"/>
      <c r="L48" s="13"/>
      <c r="M48" s="12"/>
      <c r="N48" s="6"/>
      <c r="O48" s="6"/>
      <c r="P48" s="12"/>
    </row>
    <row r="49" spans="3:16" x14ac:dyDescent="0.2">
      <c r="C49" s="6"/>
      <c r="D49" s="6"/>
      <c r="E49" s="6"/>
      <c r="F49" s="6"/>
      <c r="G49" s="14"/>
      <c r="H49" s="12"/>
      <c r="I49" s="14"/>
      <c r="J49" s="12"/>
      <c r="K49" s="12"/>
      <c r="L49" s="14"/>
      <c r="M49" s="12"/>
      <c r="N49" s="6"/>
      <c r="O49" s="6"/>
      <c r="P49" s="12"/>
    </row>
    <row r="50" spans="3:16" x14ac:dyDescent="0.2">
      <c r="C50" s="6"/>
      <c r="D50" s="6"/>
      <c r="E50" s="6"/>
      <c r="F50" s="6"/>
      <c r="G50" s="11"/>
      <c r="H50" s="12"/>
      <c r="I50" s="11"/>
      <c r="J50" s="12"/>
      <c r="K50" s="12"/>
      <c r="L50" s="11"/>
      <c r="M50" s="12"/>
      <c r="N50" s="6"/>
      <c r="O50" s="6"/>
      <c r="P50" s="12"/>
    </row>
    <row r="51" spans="3:16" x14ac:dyDescent="0.2">
      <c r="C51" s="6"/>
      <c r="D51" s="6"/>
      <c r="E51" s="6"/>
      <c r="F51" s="6"/>
      <c r="G51" s="6"/>
      <c r="H51" s="12"/>
      <c r="I51" s="12"/>
      <c r="J51" s="6"/>
      <c r="K51" s="6"/>
      <c r="L51" s="6"/>
      <c r="M51" s="6"/>
      <c r="N51" s="6"/>
      <c r="O51" s="6"/>
      <c r="P51" s="6"/>
    </row>
    <row r="52" spans="3:16" x14ac:dyDescent="0.2">
      <c r="C52" s="15"/>
      <c r="D52" s="15"/>
      <c r="E52" s="15"/>
      <c r="F52" s="15"/>
      <c r="G52" s="9"/>
      <c r="H52" s="12"/>
      <c r="I52" s="12"/>
      <c r="J52" s="9"/>
      <c r="K52" s="9"/>
      <c r="L52" s="9"/>
      <c r="M52" s="9"/>
      <c r="N52" s="9"/>
      <c r="O52" s="9"/>
      <c r="P52" s="9"/>
    </row>
    <row r="53" spans="3:16" x14ac:dyDescent="0.2">
      <c r="C53" s="9"/>
      <c r="D53" s="9"/>
      <c r="E53" s="9"/>
      <c r="F53" s="9"/>
      <c r="G53" s="9"/>
      <c r="H53" s="9"/>
      <c r="I53" s="12"/>
      <c r="J53" s="9"/>
      <c r="K53" s="9"/>
      <c r="L53" s="9"/>
      <c r="M53" s="9"/>
      <c r="N53" s="9"/>
      <c r="O53" s="9"/>
      <c r="P53" s="9"/>
    </row>
    <row r="54" spans="3:16" x14ac:dyDescent="0.2">
      <c r="C54" s="12"/>
      <c r="D54" s="12"/>
      <c r="E54" s="12"/>
      <c r="F54" s="12"/>
      <c r="G54" s="6"/>
      <c r="H54" s="12"/>
      <c r="I54" s="12"/>
      <c r="J54" s="12"/>
      <c r="K54" s="12"/>
      <c r="L54" s="6"/>
      <c r="M54" s="12"/>
      <c r="N54" s="6"/>
      <c r="O54" s="6"/>
      <c r="P54" s="12"/>
    </row>
    <row r="55" spans="3:16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</sheetData>
  <pageMargins left="0.7" right="0.7" top="0.75" bottom="0.75" header="0.3" footer="0.3"/>
  <pageSetup paperSize="9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742C-6ECE-2A48-AF52-5DBB65759EA1}">
  <dimension ref="A1:H25"/>
  <sheetViews>
    <sheetView workbookViewId="0">
      <selection activeCell="E2" sqref="E2:E7"/>
    </sheetView>
  </sheetViews>
  <sheetFormatPr baseColWidth="10" defaultRowHeight="16" x14ac:dyDescent="0.2"/>
  <cols>
    <col min="1" max="1" width="25.83203125" customWidth="1"/>
    <col min="2" max="2" width="22.6640625" customWidth="1"/>
    <col min="3" max="3" width="12" style="36" customWidth="1"/>
    <col min="4" max="4" width="9.5" customWidth="1"/>
    <col min="5" max="5" width="43.33203125" customWidth="1"/>
    <col min="6" max="6" width="38.83203125" style="36" customWidth="1"/>
    <col min="7" max="7" width="20.83203125" customWidth="1"/>
    <col min="8" max="8" width="18.6640625" customWidth="1"/>
  </cols>
  <sheetData>
    <row r="1" spans="1:8" s="7" customFormat="1" ht="48" customHeight="1" x14ac:dyDescent="0.2">
      <c r="A1" s="33" t="s">
        <v>28</v>
      </c>
      <c r="B1" s="33" t="s">
        <v>29</v>
      </c>
      <c r="C1" s="47" t="s">
        <v>30</v>
      </c>
      <c r="D1" s="34" t="s">
        <v>31</v>
      </c>
      <c r="E1" s="34" t="s">
        <v>32</v>
      </c>
      <c r="F1" s="35" t="s">
        <v>33</v>
      </c>
      <c r="G1" s="7" t="s">
        <v>47</v>
      </c>
      <c r="H1" s="49" t="s">
        <v>54</v>
      </c>
    </row>
    <row r="2" spans="1:8" x14ac:dyDescent="0.2">
      <c r="A2" t="s">
        <v>47</v>
      </c>
      <c r="B2" t="s">
        <v>35</v>
      </c>
      <c r="C2" s="36" t="s">
        <v>48</v>
      </c>
      <c r="D2">
        <v>1</v>
      </c>
      <c r="E2" s="46" t="s">
        <v>49</v>
      </c>
      <c r="F2" s="36" t="s">
        <v>49</v>
      </c>
    </row>
    <row r="3" spans="1:8" x14ac:dyDescent="0.2">
      <c r="D3">
        <v>2</v>
      </c>
      <c r="E3" s="1" t="s">
        <v>50</v>
      </c>
      <c r="F3" s="36" t="s">
        <v>50</v>
      </c>
    </row>
    <row r="4" spans="1:8" x14ac:dyDescent="0.2">
      <c r="D4">
        <v>3</v>
      </c>
      <c r="E4" s="1" t="s">
        <v>51</v>
      </c>
      <c r="F4" s="36" t="s">
        <v>51</v>
      </c>
    </row>
    <row r="5" spans="1:8" x14ac:dyDescent="0.2">
      <c r="D5">
        <v>4</v>
      </c>
      <c r="E5" s="1" t="s">
        <v>52</v>
      </c>
      <c r="F5" s="36" t="s">
        <v>52</v>
      </c>
    </row>
    <row r="6" spans="1:8" x14ac:dyDescent="0.2">
      <c r="D6">
        <v>5</v>
      </c>
      <c r="E6" s="1" t="s">
        <v>53</v>
      </c>
      <c r="F6" s="36" t="s">
        <v>53</v>
      </c>
    </row>
    <row r="7" spans="1:8" s="7" customFormat="1" x14ac:dyDescent="0.2">
      <c r="C7" s="37"/>
      <c r="D7" s="7">
        <v>6</v>
      </c>
      <c r="E7" s="7" t="s">
        <v>44</v>
      </c>
      <c r="F7" s="37" t="s">
        <v>44</v>
      </c>
    </row>
    <row r="8" spans="1:8" x14ac:dyDescent="0.2">
      <c r="A8" t="s">
        <v>54</v>
      </c>
      <c r="B8" t="s">
        <v>41</v>
      </c>
      <c r="C8" s="36" t="s">
        <v>48</v>
      </c>
      <c r="D8" s="6">
        <v>1</v>
      </c>
      <c r="E8" s="6" t="s">
        <v>42</v>
      </c>
      <c r="F8" s="48" t="s">
        <v>42</v>
      </c>
      <c r="G8" s="6" t="s">
        <v>72</v>
      </c>
    </row>
    <row r="9" spans="1:8" x14ac:dyDescent="0.2">
      <c r="D9" s="6">
        <v>2</v>
      </c>
      <c r="E9" s="6" t="s">
        <v>55</v>
      </c>
      <c r="F9" s="38" t="s">
        <v>55</v>
      </c>
      <c r="G9" t="s">
        <v>73</v>
      </c>
    </row>
    <row r="10" spans="1:8" s="7" customFormat="1" x14ac:dyDescent="0.2">
      <c r="C10" s="37"/>
      <c r="D10" s="8">
        <v>3</v>
      </c>
      <c r="E10" s="8" t="s">
        <v>56</v>
      </c>
      <c r="F10" s="39" t="s">
        <v>56</v>
      </c>
    </row>
    <row r="11" spans="1:8" x14ac:dyDescent="0.2">
      <c r="A11" t="s">
        <v>57</v>
      </c>
      <c r="B11" t="s">
        <v>45</v>
      </c>
      <c r="C11" s="36" t="s">
        <v>48</v>
      </c>
      <c r="D11" s="6">
        <v>1</v>
      </c>
      <c r="E11" s="6" t="s">
        <v>46</v>
      </c>
      <c r="F11" s="48" t="s">
        <v>46</v>
      </c>
      <c r="H11">
        <v>1</v>
      </c>
    </row>
    <row r="12" spans="1:8" x14ac:dyDescent="0.2">
      <c r="D12" s="6">
        <v>2</v>
      </c>
      <c r="E12" s="6" t="s">
        <v>58</v>
      </c>
      <c r="F12" s="38" t="s">
        <v>58</v>
      </c>
      <c r="H12">
        <v>1</v>
      </c>
    </row>
    <row r="13" spans="1:8" x14ac:dyDescent="0.2">
      <c r="D13" s="6">
        <v>3</v>
      </c>
      <c r="E13" s="6" t="s">
        <v>59</v>
      </c>
      <c r="F13" s="38" t="s">
        <v>59</v>
      </c>
      <c r="H13">
        <v>1</v>
      </c>
    </row>
    <row r="14" spans="1:8" x14ac:dyDescent="0.2">
      <c r="D14" s="6">
        <v>4</v>
      </c>
      <c r="E14" s="6" t="s">
        <v>60</v>
      </c>
      <c r="F14" s="38" t="s">
        <v>60</v>
      </c>
      <c r="H14">
        <v>1</v>
      </c>
    </row>
    <row r="15" spans="1:8" x14ac:dyDescent="0.2">
      <c r="D15" s="6">
        <v>5</v>
      </c>
      <c r="E15" s="6" t="s">
        <v>61</v>
      </c>
      <c r="F15" s="38" t="s">
        <v>61</v>
      </c>
      <c r="H15">
        <v>1</v>
      </c>
    </row>
    <row r="16" spans="1:8" x14ac:dyDescent="0.2">
      <c r="D16" s="6">
        <v>6</v>
      </c>
      <c r="E16" s="6" t="s">
        <v>62</v>
      </c>
      <c r="F16" s="38" t="s">
        <v>62</v>
      </c>
      <c r="H16">
        <v>2</v>
      </c>
    </row>
    <row r="17" spans="3:8" x14ac:dyDescent="0.2">
      <c r="D17" s="6">
        <v>7</v>
      </c>
      <c r="E17" s="6" t="s">
        <v>63</v>
      </c>
      <c r="F17" s="38" t="s">
        <v>63</v>
      </c>
      <c r="H17">
        <v>2</v>
      </c>
    </row>
    <row r="18" spans="3:8" x14ac:dyDescent="0.2">
      <c r="D18" s="6">
        <v>8</v>
      </c>
      <c r="E18" s="6" t="s">
        <v>64</v>
      </c>
      <c r="F18" s="38" t="s">
        <v>64</v>
      </c>
      <c r="H18">
        <v>2</v>
      </c>
    </row>
    <row r="19" spans="3:8" x14ac:dyDescent="0.2">
      <c r="D19" s="6">
        <v>9</v>
      </c>
      <c r="E19" s="6" t="s">
        <v>65</v>
      </c>
      <c r="F19" s="38" t="s">
        <v>65</v>
      </c>
      <c r="H19">
        <v>2</v>
      </c>
    </row>
    <row r="20" spans="3:8" x14ac:dyDescent="0.2">
      <c r="D20" s="6">
        <v>10</v>
      </c>
      <c r="E20" s="6" t="s">
        <v>66</v>
      </c>
      <c r="F20" s="38" t="s">
        <v>66</v>
      </c>
      <c r="H20">
        <v>2</v>
      </c>
    </row>
    <row r="21" spans="3:8" x14ac:dyDescent="0.2">
      <c r="D21" s="6">
        <v>11</v>
      </c>
      <c r="E21" s="6" t="s">
        <v>67</v>
      </c>
      <c r="F21" s="38" t="s">
        <v>67</v>
      </c>
      <c r="H21">
        <v>3</v>
      </c>
    </row>
    <row r="22" spans="3:8" x14ac:dyDescent="0.2">
      <c r="D22" s="6">
        <v>12</v>
      </c>
      <c r="E22" s="6" t="s">
        <v>68</v>
      </c>
      <c r="F22" s="38" t="s">
        <v>68</v>
      </c>
      <c r="H22">
        <v>3</v>
      </c>
    </row>
    <row r="23" spans="3:8" x14ac:dyDescent="0.2">
      <c r="D23" s="6">
        <v>13</v>
      </c>
      <c r="E23" s="6" t="s">
        <v>69</v>
      </c>
      <c r="F23" s="38" t="s">
        <v>69</v>
      </c>
      <c r="H23">
        <v>3</v>
      </c>
    </row>
    <row r="24" spans="3:8" x14ac:dyDescent="0.2">
      <c r="D24" s="6">
        <v>14</v>
      </c>
      <c r="E24" s="6" t="s">
        <v>70</v>
      </c>
      <c r="F24" s="38" t="s">
        <v>70</v>
      </c>
      <c r="H24">
        <v>3</v>
      </c>
    </row>
    <row r="25" spans="3:8" s="7" customFormat="1" x14ac:dyDescent="0.2">
      <c r="C25" s="37"/>
      <c r="D25" s="8">
        <v>15</v>
      </c>
      <c r="E25" s="8" t="s">
        <v>71</v>
      </c>
      <c r="F25" s="39" t="s">
        <v>71</v>
      </c>
      <c r="H25" s="7">
        <v>3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1740B-134E-5641-B8DB-A07D69C5AE5E}">
  <dimension ref="A1:AA16"/>
  <sheetViews>
    <sheetView workbookViewId="0">
      <selection activeCell="C12" sqref="C12"/>
    </sheetView>
  </sheetViews>
  <sheetFormatPr baseColWidth="10" defaultRowHeight="16" x14ac:dyDescent="0.2"/>
  <cols>
    <col min="1" max="1" width="25.6640625" customWidth="1"/>
    <col min="2" max="2" width="26.1640625" customWidth="1"/>
    <col min="3" max="3" width="33.1640625" customWidth="1"/>
    <col min="4" max="4" width="15.5" customWidth="1"/>
    <col min="7" max="7" width="15.1640625" customWidth="1"/>
    <col min="8" max="8" width="17.6640625" style="36" customWidth="1"/>
    <col min="9" max="9" width="28.33203125" customWidth="1"/>
    <col min="10" max="10" width="22.83203125" customWidth="1"/>
    <col min="11" max="11" width="18.6640625" style="36" customWidth="1"/>
    <col min="12" max="12" width="18.83203125" customWidth="1"/>
    <col min="13" max="13" width="28.1640625" style="36" customWidth="1"/>
    <col min="14" max="14" width="24.33203125" customWidth="1"/>
    <col min="15" max="15" width="10.83203125" style="36"/>
    <col min="17" max="17" width="10.83203125" style="36"/>
    <col min="19" max="19" width="28.1640625" style="36" customWidth="1"/>
    <col min="20" max="20" width="23.1640625" customWidth="1"/>
    <col min="21" max="21" width="17.1640625" style="36" customWidth="1"/>
    <col min="22" max="22" width="37.5" customWidth="1"/>
    <col min="23" max="23" width="30.5" style="36" customWidth="1"/>
    <col min="24" max="24" width="27.83203125" customWidth="1"/>
    <col min="25" max="25" width="27.5" customWidth="1"/>
    <col min="26" max="26" width="28.33203125" style="36" customWidth="1"/>
  </cols>
  <sheetData>
    <row r="1" spans="1:27" s="32" customFormat="1" ht="60" customHeight="1" x14ac:dyDescent="0.15">
      <c r="A1" s="16" t="s">
        <v>3</v>
      </c>
      <c r="B1" s="16" t="s">
        <v>4</v>
      </c>
      <c r="C1" s="16" t="s">
        <v>116</v>
      </c>
      <c r="D1" s="17" t="s">
        <v>5</v>
      </c>
      <c r="E1" s="18" t="s">
        <v>6</v>
      </c>
      <c r="F1" s="19" t="s">
        <v>7</v>
      </c>
      <c r="G1" s="19" t="s">
        <v>8</v>
      </c>
      <c r="H1" s="19" t="s">
        <v>9</v>
      </c>
      <c r="I1" s="20" t="s">
        <v>10</v>
      </c>
      <c r="J1" s="20" t="s">
        <v>11</v>
      </c>
      <c r="K1" s="21" t="s">
        <v>12</v>
      </c>
      <c r="L1" s="22" t="s">
        <v>13</v>
      </c>
      <c r="M1" s="23" t="s">
        <v>14</v>
      </c>
      <c r="N1" s="24" t="s">
        <v>15</v>
      </c>
      <c r="O1" s="25" t="s">
        <v>16</v>
      </c>
      <c r="P1" s="26" t="s">
        <v>17</v>
      </c>
      <c r="Q1" s="23" t="s">
        <v>18</v>
      </c>
      <c r="R1" s="27" t="s">
        <v>19</v>
      </c>
      <c r="S1" s="28" t="s">
        <v>20</v>
      </c>
      <c r="T1" s="27" t="s">
        <v>21</v>
      </c>
      <c r="U1" s="28" t="s">
        <v>22</v>
      </c>
      <c r="V1" s="27" t="s">
        <v>23</v>
      </c>
      <c r="W1" s="28" t="s">
        <v>24</v>
      </c>
      <c r="X1" s="29" t="s">
        <v>25</v>
      </c>
      <c r="Y1" s="29" t="s">
        <v>26</v>
      </c>
      <c r="Z1" s="30" t="s">
        <v>27</v>
      </c>
      <c r="AA1" s="31"/>
    </row>
    <row r="2" spans="1:27" x14ac:dyDescent="0.2">
      <c r="A2" t="s">
        <v>74</v>
      </c>
      <c r="B2" t="s">
        <v>34</v>
      </c>
      <c r="C2" s="50"/>
      <c r="G2" t="s">
        <v>1</v>
      </c>
      <c r="I2" t="s">
        <v>75</v>
      </c>
      <c r="L2" t="s">
        <v>47</v>
      </c>
      <c r="M2" s="36" t="s">
        <v>44</v>
      </c>
      <c r="R2">
        <v>1</v>
      </c>
      <c r="T2" t="s">
        <v>40</v>
      </c>
      <c r="U2" s="36" t="s">
        <v>87</v>
      </c>
      <c r="X2">
        <v>4</v>
      </c>
      <c r="Y2">
        <v>8</v>
      </c>
      <c r="Z2" s="36">
        <v>7</v>
      </c>
    </row>
    <row r="3" spans="1:27" x14ac:dyDescent="0.2">
      <c r="I3" t="s">
        <v>76</v>
      </c>
      <c r="M3" s="36">
        <v>21.5</v>
      </c>
      <c r="R3">
        <v>1</v>
      </c>
      <c r="T3" t="s">
        <v>40</v>
      </c>
      <c r="U3" s="36" t="s">
        <v>87</v>
      </c>
      <c r="V3" t="b">
        <f>IF(Form!C3=def_index_filter!E7,TRUE,FALSE)</f>
        <v>1</v>
      </c>
      <c r="X3">
        <v>6</v>
      </c>
      <c r="Y3">
        <v>6</v>
      </c>
    </row>
    <row r="4" spans="1:27" x14ac:dyDescent="0.2">
      <c r="I4" t="s">
        <v>77</v>
      </c>
      <c r="M4" s="36">
        <v>33</v>
      </c>
      <c r="R4">
        <v>1</v>
      </c>
      <c r="T4" t="s">
        <v>40</v>
      </c>
      <c r="U4" s="36" t="s">
        <v>87</v>
      </c>
      <c r="V4" t="b">
        <f>IF(Form!C3=def_index_filter!E7,TRUE,FALSE)</f>
        <v>1</v>
      </c>
      <c r="X4">
        <v>6</v>
      </c>
      <c r="Y4">
        <v>6</v>
      </c>
    </row>
    <row r="5" spans="1:27" x14ac:dyDescent="0.2">
      <c r="I5" t="s">
        <v>78</v>
      </c>
      <c r="L5" t="s">
        <v>54</v>
      </c>
      <c r="M5" s="36" t="s">
        <v>42</v>
      </c>
      <c r="R5">
        <v>1</v>
      </c>
      <c r="T5" t="s">
        <v>40</v>
      </c>
      <c r="U5" s="36" t="s">
        <v>87</v>
      </c>
      <c r="X5">
        <v>4</v>
      </c>
      <c r="Y5">
        <v>8</v>
      </c>
    </row>
    <row r="6" spans="1:27" x14ac:dyDescent="0.2">
      <c r="I6" t="s">
        <v>79</v>
      </c>
      <c r="L6" t="s">
        <v>57</v>
      </c>
      <c r="M6" s="36" t="s">
        <v>46</v>
      </c>
      <c r="R6">
        <v>1</v>
      </c>
      <c r="T6" t="s">
        <v>40</v>
      </c>
      <c r="U6" s="36" t="s">
        <v>87</v>
      </c>
      <c r="W6" s="36" t="b">
        <f>IF(OR(Form!C6=def_index_filter!E8,Form!C6=def_index_filter!E9),TRUE,FALSE)</f>
        <v>1</v>
      </c>
      <c r="X6">
        <v>6</v>
      </c>
      <c r="Y6">
        <v>6</v>
      </c>
    </row>
    <row r="7" spans="1:27" x14ac:dyDescent="0.2">
      <c r="I7" t="s">
        <v>80</v>
      </c>
      <c r="R7">
        <v>1</v>
      </c>
      <c r="T7" t="s">
        <v>40</v>
      </c>
      <c r="U7" s="36" t="s">
        <v>87</v>
      </c>
      <c r="X7">
        <v>4</v>
      </c>
      <c r="Y7">
        <v>8</v>
      </c>
    </row>
    <row r="8" spans="1:27" x14ac:dyDescent="0.2">
      <c r="I8" t="s">
        <v>81</v>
      </c>
      <c r="M8" s="36">
        <v>12</v>
      </c>
      <c r="R8">
        <v>1</v>
      </c>
      <c r="T8" t="s">
        <v>40</v>
      </c>
      <c r="U8" s="36" t="s">
        <v>87</v>
      </c>
      <c r="X8">
        <v>4</v>
      </c>
      <c r="Y8">
        <v>8</v>
      </c>
    </row>
    <row r="9" spans="1:27" x14ac:dyDescent="0.2">
      <c r="I9" t="s">
        <v>82</v>
      </c>
      <c r="R9">
        <v>1</v>
      </c>
      <c r="T9" t="s">
        <v>43</v>
      </c>
      <c r="U9" s="36" t="s">
        <v>88</v>
      </c>
      <c r="X9">
        <v>4</v>
      </c>
      <c r="Y9">
        <v>8</v>
      </c>
      <c r="Z9" s="36">
        <v>7</v>
      </c>
    </row>
    <row r="10" spans="1:27" x14ac:dyDescent="0.2">
      <c r="I10" t="s">
        <v>83</v>
      </c>
      <c r="R10">
        <v>1</v>
      </c>
      <c r="T10" t="s">
        <v>43</v>
      </c>
      <c r="U10" s="36" t="s">
        <v>88</v>
      </c>
      <c r="X10">
        <v>4</v>
      </c>
      <c r="Y10">
        <v>8</v>
      </c>
    </row>
    <row r="11" spans="1:27" x14ac:dyDescent="0.2">
      <c r="I11" t="s">
        <v>84</v>
      </c>
      <c r="R11">
        <v>1</v>
      </c>
      <c r="T11" t="s">
        <v>43</v>
      </c>
      <c r="U11" s="36" t="s">
        <v>88</v>
      </c>
      <c r="X11">
        <v>4</v>
      </c>
      <c r="Y11">
        <v>8</v>
      </c>
    </row>
    <row r="12" spans="1:27" x14ac:dyDescent="0.2">
      <c r="I12" t="s">
        <v>95</v>
      </c>
      <c r="R12">
        <v>1</v>
      </c>
    </row>
    <row r="13" spans="1:27" x14ac:dyDescent="0.2">
      <c r="I13" t="s">
        <v>96</v>
      </c>
      <c r="R13">
        <v>1</v>
      </c>
    </row>
    <row r="14" spans="1:27" x14ac:dyDescent="0.2">
      <c r="I14" t="s">
        <v>97</v>
      </c>
      <c r="R14">
        <v>1</v>
      </c>
    </row>
    <row r="15" spans="1:27" x14ac:dyDescent="0.2">
      <c r="I15" t="s">
        <v>102</v>
      </c>
    </row>
    <row r="16" spans="1:27" x14ac:dyDescent="0.2">
      <c r="I16" t="s">
        <v>103</v>
      </c>
    </row>
  </sheetData>
  <conditionalFormatting sqref="R1:U1">
    <cfRule type="cellIs" dxfId="0" priority="1" stopIfTrue="1" operator="equal">
      <formula>1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7357-15D7-084E-9D32-9680E472E030}">
  <dimension ref="A1:I23"/>
  <sheetViews>
    <sheetView workbookViewId="0">
      <selection activeCell="B13" sqref="B13"/>
    </sheetView>
  </sheetViews>
  <sheetFormatPr baseColWidth="10" defaultRowHeight="16" x14ac:dyDescent="0.2"/>
  <cols>
    <col min="1" max="1" width="11.6640625" customWidth="1"/>
    <col min="2" max="2" width="73.33203125" customWidth="1"/>
    <col min="3" max="3" width="78.6640625" customWidth="1"/>
  </cols>
  <sheetData>
    <row r="1" spans="1:9" s="51" customFormat="1" ht="34" customHeight="1" x14ac:dyDescent="0.2">
      <c r="A1" s="65" t="s">
        <v>89</v>
      </c>
      <c r="B1" s="65"/>
    </row>
    <row r="2" spans="1:9" s="52" customFormat="1" x14ac:dyDescent="0.2">
      <c r="A2" s="53" t="s">
        <v>90</v>
      </c>
      <c r="B2" s="53" t="s">
        <v>2</v>
      </c>
      <c r="C2" s="53" t="s">
        <v>91</v>
      </c>
    </row>
    <row r="3" spans="1:9" x14ac:dyDescent="0.2">
      <c r="A3">
        <f>IF(AND(Form!C6=def_index_filter!E8,Form!C4*Form!C5&gt;500),1,0)</f>
        <v>1</v>
      </c>
      <c r="B3" t="s">
        <v>92</v>
      </c>
      <c r="C3" s="1" t="str">
        <f>IF(A3=1,B3,"")</f>
        <v>For this dimensions better try different material.</v>
      </c>
    </row>
    <row r="4" spans="1:9" x14ac:dyDescent="0.2">
      <c r="A4">
        <f>IF(Form!C4&gt;80,1,0)</f>
        <v>1</v>
      </c>
      <c r="B4" t="s">
        <v>94</v>
      </c>
      <c r="C4" s="1" t="str">
        <f>IF(A4=1,B4,"")</f>
        <v>Maximal width is 80 cm. Please enter lower value.</v>
      </c>
    </row>
    <row r="5" spans="1:9" x14ac:dyDescent="0.2">
      <c r="A5">
        <f>IF(Form!C5&gt;100,1,0)</f>
        <v>0</v>
      </c>
      <c r="B5" t="s">
        <v>93</v>
      </c>
      <c r="C5" s="1" t="str">
        <f t="shared" ref="C5:C7" si="0">IF(A5=1,B5,"")</f>
        <v/>
      </c>
    </row>
    <row r="6" spans="1:9" x14ac:dyDescent="0.2">
      <c r="A6">
        <f>IF(INT(Form!C9)=Form!C9,0,1)</f>
        <v>0</v>
      </c>
      <c r="B6" t="s">
        <v>98</v>
      </c>
      <c r="C6" s="1" t="str">
        <f t="shared" si="0"/>
        <v/>
      </c>
    </row>
    <row r="7" spans="1:9" x14ac:dyDescent="0.2">
      <c r="A7">
        <f>IF(OR(Form!C9&lt;5,Form!C9&gt;50),1,0)</f>
        <v>0</v>
      </c>
      <c r="B7" t="s">
        <v>101</v>
      </c>
      <c r="C7" s="1" t="str">
        <f t="shared" si="0"/>
        <v/>
      </c>
    </row>
    <row r="10" spans="1:9" x14ac:dyDescent="0.2">
      <c r="A10" s="10"/>
    </row>
    <row r="11" spans="1:9" x14ac:dyDescent="0.2">
      <c r="A11" s="10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0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0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0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0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0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0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0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0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0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0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43"/>
      <c r="B22" s="1"/>
      <c r="C22" s="1"/>
      <c r="D22" s="1"/>
      <c r="E22" s="1"/>
      <c r="F22" s="1"/>
      <c r="G22" s="1"/>
      <c r="H22" s="1"/>
      <c r="I22" s="1"/>
    </row>
    <row r="23" spans="1:9" x14ac:dyDescent="0.2">
      <c r="B23" s="1"/>
      <c r="C23" s="1"/>
      <c r="D23" s="1"/>
      <c r="E23" s="1"/>
      <c r="F23" s="1"/>
      <c r="G23" s="1"/>
      <c r="H23" s="1"/>
      <c r="I23" s="1"/>
    </row>
  </sheetData>
  <mergeCells count="1">
    <mergeCell ref="A1:B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D1E2E-4946-9B4C-852D-6F27232FAA60}">
  <dimension ref="A1:D16"/>
  <sheetViews>
    <sheetView workbookViewId="0">
      <selection activeCell="D20" sqref="D20"/>
    </sheetView>
  </sheetViews>
  <sheetFormatPr baseColWidth="10" defaultRowHeight="16" x14ac:dyDescent="0.2"/>
  <cols>
    <col min="1" max="1" width="13.5" customWidth="1"/>
  </cols>
  <sheetData>
    <row r="1" spans="1:4" x14ac:dyDescent="0.2">
      <c r="A1" s="55" t="s">
        <v>41</v>
      </c>
      <c r="B1" s="55" t="s">
        <v>45</v>
      </c>
      <c r="C1" s="55" t="s">
        <v>99</v>
      </c>
      <c r="D1" s="55" t="s">
        <v>100</v>
      </c>
    </row>
    <row r="2" spans="1:4" x14ac:dyDescent="0.2">
      <c r="A2" t="s">
        <v>42</v>
      </c>
      <c r="B2" s="6" t="s">
        <v>46</v>
      </c>
      <c r="C2" s="54">
        <v>7.23</v>
      </c>
      <c r="D2" s="56">
        <v>4.5999999999999996</v>
      </c>
    </row>
    <row r="3" spans="1:4" x14ac:dyDescent="0.2">
      <c r="B3" s="6" t="s">
        <v>58</v>
      </c>
      <c r="C3" s="54">
        <v>6.11</v>
      </c>
      <c r="D3" s="56">
        <v>5.3</v>
      </c>
    </row>
    <row r="4" spans="1:4" x14ac:dyDescent="0.2">
      <c r="B4" s="6" t="s">
        <v>59</v>
      </c>
      <c r="C4" s="54">
        <v>16.399999999999999</v>
      </c>
      <c r="D4" s="56">
        <v>6.5</v>
      </c>
    </row>
    <row r="5" spans="1:4" x14ac:dyDescent="0.2">
      <c r="B5" s="6" t="s">
        <v>60</v>
      </c>
      <c r="C5" s="54">
        <v>4.5599999999999996</v>
      </c>
      <c r="D5" s="56">
        <v>4.4000000000000004</v>
      </c>
    </row>
    <row r="6" spans="1:4" x14ac:dyDescent="0.2">
      <c r="B6" s="6" t="s">
        <v>61</v>
      </c>
      <c r="C6" s="54">
        <v>3.55</v>
      </c>
      <c r="D6" s="56">
        <v>6.6</v>
      </c>
    </row>
    <row r="7" spans="1:4" x14ac:dyDescent="0.2">
      <c r="A7" t="s">
        <v>55</v>
      </c>
      <c r="B7" s="6" t="s">
        <v>62</v>
      </c>
      <c r="C7" s="54">
        <v>5.2</v>
      </c>
      <c r="D7" s="56">
        <v>15</v>
      </c>
    </row>
    <row r="8" spans="1:4" x14ac:dyDescent="0.2">
      <c r="B8" s="6" t="s">
        <v>63</v>
      </c>
      <c r="C8" s="54">
        <v>23.87</v>
      </c>
      <c r="D8" s="56">
        <v>12</v>
      </c>
    </row>
    <row r="9" spans="1:4" x14ac:dyDescent="0.2">
      <c r="B9" s="6" t="s">
        <v>64</v>
      </c>
      <c r="C9" s="54">
        <v>23.2</v>
      </c>
      <c r="D9" s="56">
        <v>17</v>
      </c>
    </row>
    <row r="10" spans="1:4" x14ac:dyDescent="0.2">
      <c r="B10" s="6" t="s">
        <v>65</v>
      </c>
      <c r="C10" s="54">
        <v>32.299999999999997</v>
      </c>
      <c r="D10" s="56">
        <v>32</v>
      </c>
    </row>
    <row r="11" spans="1:4" x14ac:dyDescent="0.2">
      <c r="B11" s="6" t="s">
        <v>66</v>
      </c>
      <c r="C11" s="54">
        <v>12.3</v>
      </c>
      <c r="D11" s="56">
        <v>29</v>
      </c>
    </row>
    <row r="12" spans="1:4" x14ac:dyDescent="0.2">
      <c r="A12" t="s">
        <v>56</v>
      </c>
      <c r="B12" s="6" t="s">
        <v>67</v>
      </c>
      <c r="C12" s="54">
        <v>1.35</v>
      </c>
      <c r="D12" s="56">
        <v>0.8</v>
      </c>
    </row>
    <row r="13" spans="1:4" x14ac:dyDescent="0.2">
      <c r="B13" s="6" t="s">
        <v>68</v>
      </c>
      <c r="C13" s="54">
        <v>2.2200000000000002</v>
      </c>
      <c r="D13" s="56">
        <v>0.5</v>
      </c>
    </row>
    <row r="14" spans="1:4" x14ac:dyDescent="0.2">
      <c r="B14" s="6" t="s">
        <v>69</v>
      </c>
      <c r="C14" s="54">
        <v>1.25</v>
      </c>
      <c r="D14" s="56">
        <v>0.7</v>
      </c>
    </row>
    <row r="15" spans="1:4" x14ac:dyDescent="0.2">
      <c r="B15" s="6" t="s">
        <v>70</v>
      </c>
      <c r="C15" s="54">
        <v>1.98</v>
      </c>
      <c r="D15" s="56">
        <v>0.4</v>
      </c>
    </row>
    <row r="16" spans="1:4" x14ac:dyDescent="0.2">
      <c r="B16" s="6" t="s">
        <v>71</v>
      </c>
      <c r="C16" s="54">
        <v>3.2</v>
      </c>
      <c r="D16" s="56">
        <v>0.9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4A68A-DACF-3547-B07F-B0C7DC89A6EB}">
  <dimension ref="A1:B16"/>
  <sheetViews>
    <sheetView workbookViewId="0">
      <selection activeCell="D22" sqref="D22"/>
    </sheetView>
  </sheetViews>
  <sheetFormatPr baseColWidth="10" defaultRowHeight="16" x14ac:dyDescent="0.2"/>
  <cols>
    <col min="1" max="1" width="16" customWidth="1"/>
  </cols>
  <sheetData>
    <row r="1" spans="1:2" x14ac:dyDescent="0.2">
      <c r="A1" s="55" t="s">
        <v>104</v>
      </c>
      <c r="B1" s="55" t="s">
        <v>0</v>
      </c>
    </row>
    <row r="2" spans="1:2" x14ac:dyDescent="0.2">
      <c r="A2">
        <v>0</v>
      </c>
      <c r="B2" s="57">
        <v>0</v>
      </c>
    </row>
    <row r="3" spans="1:2" x14ac:dyDescent="0.2">
      <c r="A3">
        <v>10</v>
      </c>
      <c r="B3" s="57">
        <v>0.02</v>
      </c>
    </row>
    <row r="4" spans="1:2" x14ac:dyDescent="0.2">
      <c r="A4">
        <v>13</v>
      </c>
      <c r="B4" s="57">
        <v>0.05</v>
      </c>
    </row>
    <row r="5" spans="1:2" x14ac:dyDescent="0.2">
      <c r="A5">
        <v>15</v>
      </c>
      <c r="B5" s="57">
        <v>7.0000000000000007E-2</v>
      </c>
    </row>
    <row r="6" spans="1:2" x14ac:dyDescent="0.2">
      <c r="A6">
        <v>20</v>
      </c>
      <c r="B6" s="57">
        <v>0.09</v>
      </c>
    </row>
    <row r="7" spans="1:2" x14ac:dyDescent="0.2">
      <c r="A7">
        <v>25</v>
      </c>
      <c r="B7" s="57">
        <v>0.12</v>
      </c>
    </row>
    <row r="8" spans="1:2" x14ac:dyDescent="0.2">
      <c r="A8">
        <v>30</v>
      </c>
      <c r="B8" s="57">
        <v>0.15</v>
      </c>
    </row>
    <row r="9" spans="1:2" x14ac:dyDescent="0.2">
      <c r="A9">
        <v>35</v>
      </c>
      <c r="B9" s="57">
        <v>0.17</v>
      </c>
    </row>
    <row r="10" spans="1:2" x14ac:dyDescent="0.2">
      <c r="A10">
        <v>45</v>
      </c>
      <c r="B10" s="57">
        <v>0.2</v>
      </c>
    </row>
    <row r="11" spans="1:2" x14ac:dyDescent="0.2">
      <c r="A11">
        <v>50</v>
      </c>
      <c r="B11" s="57">
        <v>0.25</v>
      </c>
    </row>
    <row r="12" spans="1:2" x14ac:dyDescent="0.2">
      <c r="B12" s="57"/>
    </row>
    <row r="13" spans="1:2" x14ac:dyDescent="0.2">
      <c r="B13" s="57"/>
    </row>
    <row r="14" spans="1:2" x14ac:dyDescent="0.2">
      <c r="B14" s="57"/>
    </row>
    <row r="15" spans="1:2" x14ac:dyDescent="0.2">
      <c r="B15" s="57"/>
    </row>
    <row r="16" spans="1:2" x14ac:dyDescent="0.2">
      <c r="B16" s="5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576EF-6CF4-7A4E-8740-1EDD98C6DBED}">
  <dimension ref="A1:C7"/>
  <sheetViews>
    <sheetView workbookViewId="0">
      <selection activeCell="C14" sqref="C14"/>
    </sheetView>
  </sheetViews>
  <sheetFormatPr baseColWidth="10" defaultRowHeight="16" x14ac:dyDescent="0.2"/>
  <cols>
    <col min="1" max="1" width="21.5" customWidth="1"/>
  </cols>
  <sheetData>
    <row r="1" spans="1:3" x14ac:dyDescent="0.2">
      <c r="A1" t="s">
        <v>35</v>
      </c>
      <c r="B1" s="7" t="s">
        <v>106</v>
      </c>
      <c r="C1" s="7" t="s">
        <v>107</v>
      </c>
    </row>
    <row r="2" spans="1:3" x14ac:dyDescent="0.2">
      <c r="A2" s="46" t="s">
        <v>49</v>
      </c>
      <c r="B2">
        <v>10</v>
      </c>
      <c r="C2">
        <v>10</v>
      </c>
    </row>
    <row r="3" spans="1:3" x14ac:dyDescent="0.2">
      <c r="A3" s="1" t="s">
        <v>50</v>
      </c>
      <c r="B3">
        <v>20</v>
      </c>
      <c r="C3">
        <v>20</v>
      </c>
    </row>
    <row r="4" spans="1:3" x14ac:dyDescent="0.2">
      <c r="A4" s="1" t="s">
        <v>51</v>
      </c>
      <c r="B4">
        <v>30</v>
      </c>
      <c r="C4">
        <v>30</v>
      </c>
    </row>
    <row r="5" spans="1:3" x14ac:dyDescent="0.2">
      <c r="A5" s="1" t="s">
        <v>52</v>
      </c>
      <c r="B5">
        <v>30</v>
      </c>
      <c r="C5">
        <v>10</v>
      </c>
    </row>
    <row r="6" spans="1:3" x14ac:dyDescent="0.2">
      <c r="A6" s="1" t="s">
        <v>53</v>
      </c>
      <c r="B6">
        <v>30</v>
      </c>
      <c r="C6">
        <v>50</v>
      </c>
    </row>
    <row r="7" spans="1:3" x14ac:dyDescent="0.2">
      <c r="A7" s="1" t="s">
        <v>44</v>
      </c>
      <c r="B7">
        <f>Form!C4</f>
        <v>1500</v>
      </c>
      <c r="C7">
        <f>Form!C5</f>
        <v>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694B-F8AC-144F-BA8E-E8CB3EB20F86}">
  <dimension ref="A1:B18"/>
  <sheetViews>
    <sheetView workbookViewId="0">
      <selection activeCell="B15" sqref="B15"/>
    </sheetView>
  </sheetViews>
  <sheetFormatPr baseColWidth="10" defaultRowHeight="16" x14ac:dyDescent="0.2"/>
  <cols>
    <col min="1" max="1" width="22.83203125" customWidth="1"/>
  </cols>
  <sheetData>
    <row r="1" spans="1:2" x14ac:dyDescent="0.2">
      <c r="A1" s="55" t="s">
        <v>105</v>
      </c>
    </row>
    <row r="3" spans="1:2" x14ac:dyDescent="0.2">
      <c r="A3" t="s">
        <v>85</v>
      </c>
      <c r="B3" s="58">
        <f>VLOOKUP(Form!C3,Dimensions!A2:C7,2)</f>
        <v>1500</v>
      </c>
    </row>
    <row r="4" spans="1:2" x14ac:dyDescent="0.2">
      <c r="A4" t="s">
        <v>86</v>
      </c>
      <c r="B4" s="58">
        <f>VLOOKUP(Form!C3,Dimensions!A2:C7,3)</f>
        <v>33</v>
      </c>
    </row>
    <row r="6" spans="1:2" x14ac:dyDescent="0.2">
      <c r="A6" t="s">
        <v>109</v>
      </c>
      <c r="B6" s="59">
        <f>B3/100</f>
        <v>15</v>
      </c>
    </row>
    <row r="7" spans="1:2" x14ac:dyDescent="0.2">
      <c r="A7" t="s">
        <v>110</v>
      </c>
      <c r="B7" s="59">
        <f>B4/100</f>
        <v>0.33</v>
      </c>
    </row>
    <row r="9" spans="1:2" x14ac:dyDescent="0.2">
      <c r="A9" t="s">
        <v>108</v>
      </c>
      <c r="B9" s="60">
        <f>B6*B7</f>
        <v>4.95</v>
      </c>
    </row>
    <row r="11" spans="1:2" x14ac:dyDescent="0.2">
      <c r="A11" t="s">
        <v>111</v>
      </c>
      <c r="B11" s="54">
        <f>VLOOKUP(Form!C7,Materials!B2:D16,2,0)</f>
        <v>23.87</v>
      </c>
    </row>
    <row r="12" spans="1:2" x14ac:dyDescent="0.2">
      <c r="A12" t="s">
        <v>112</v>
      </c>
      <c r="B12" s="61">
        <f>B11*B9</f>
        <v>118.15650000000001</v>
      </c>
    </row>
    <row r="14" spans="1:2" x14ac:dyDescent="0.2">
      <c r="A14" t="s">
        <v>113</v>
      </c>
      <c r="B14" s="56">
        <f>VLOOKUP(Form!C7,Materials!B2:D16,3,0)</f>
        <v>12</v>
      </c>
    </row>
    <row r="16" spans="1:2" x14ac:dyDescent="0.2">
      <c r="A16" t="s">
        <v>0</v>
      </c>
      <c r="B16" s="57">
        <f>VLOOKUP(Form!C9,Discount!A2:B11,2)</f>
        <v>0.02</v>
      </c>
    </row>
    <row r="17" spans="1:2" x14ac:dyDescent="0.2">
      <c r="A17" t="s">
        <v>114</v>
      </c>
      <c r="B17" s="54">
        <f>B12*(1-B16)</f>
        <v>115.79337000000001</v>
      </c>
    </row>
    <row r="18" spans="1:2" x14ac:dyDescent="0.2">
      <c r="A18" s="62" t="s">
        <v>115</v>
      </c>
      <c r="B18" s="61">
        <f>B17*Form!C9</f>
        <v>1389.5204400000002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Form</vt:lpstr>
      <vt:lpstr>def_index_filter</vt:lpstr>
      <vt:lpstr>def_function</vt:lpstr>
      <vt:lpstr>Errors &amp; Warnings</vt:lpstr>
      <vt:lpstr>Materials</vt:lpstr>
      <vt:lpstr>Discount</vt:lpstr>
      <vt:lpstr>Dimensions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Andy Abel</cp:lastModifiedBy>
  <dcterms:created xsi:type="dcterms:W3CDTF">2020-02-07T07:57:09Z</dcterms:created>
  <dcterms:modified xsi:type="dcterms:W3CDTF">2020-10-30T09:30:15Z</dcterms:modified>
</cp:coreProperties>
</file>